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ovret-my.sharepoint.com/personal/racunovodstvo_dom-lovret_hr/Documents/Dokumenti/IngaDesktop/2024/Financijski plan 2024-2026/II. upute/"/>
    </mc:Choice>
  </mc:AlternateContent>
  <xr:revisionPtr revIDLastSave="728" documentId="8_{5BA65728-03C9-4903-BEB4-3635FF1135DC}" xr6:coauthVersionLast="47" xr6:coauthVersionMax="47" xr10:uidLastSave="{6993B1C6-8E88-49B8-9454-091354B202F8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definedNames>
    <definedName name="_xlnm.Print_Titles" localSheetId="1">' Račun prihoda i rashoda'!$32:$32</definedName>
    <definedName name="_xlnm.Print_Titles" localSheetId="4">'POSEBNI DIO'!$5:$5</definedName>
    <definedName name="_xlnm.Print_Titles" localSheetId="2">'Rashodi prema funkcijskoj kl'!$9:$9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5" l="1"/>
  <c r="D50" i="5"/>
  <c r="E50" i="5"/>
  <c r="F50" i="5"/>
  <c r="G50" i="5"/>
  <c r="B50" i="5"/>
  <c r="F6" i="7"/>
  <c r="G6" i="7"/>
  <c r="H6" i="7"/>
  <c r="I6" i="7"/>
  <c r="J6" i="7"/>
  <c r="E6" i="7"/>
  <c r="H28" i="1"/>
  <c r="G37" i="1"/>
  <c r="I34" i="1" s="1"/>
  <c r="I28" i="7"/>
  <c r="J28" i="7"/>
  <c r="H28" i="7"/>
  <c r="E7" i="7"/>
  <c r="J34" i="7"/>
  <c r="J33" i="7" s="1"/>
  <c r="I34" i="7"/>
  <c r="I33" i="7" s="1"/>
  <c r="H34" i="7"/>
  <c r="H33" i="7" s="1"/>
  <c r="G34" i="7"/>
  <c r="F34" i="7"/>
  <c r="E34" i="7"/>
  <c r="E33" i="7" s="1"/>
  <c r="G33" i="7"/>
  <c r="F33" i="7"/>
  <c r="H34" i="1" l="1"/>
  <c r="J46" i="7"/>
  <c r="I46" i="7"/>
  <c r="I45" i="7" s="1"/>
  <c r="H46" i="7"/>
  <c r="H45" i="7" s="1"/>
  <c r="G46" i="7"/>
  <c r="G45" i="7" s="1"/>
  <c r="F46" i="7"/>
  <c r="E46" i="7"/>
  <c r="E45" i="7" s="1"/>
  <c r="J45" i="7"/>
  <c r="F45" i="7"/>
  <c r="F22" i="7"/>
  <c r="F21" i="7" s="1"/>
  <c r="F13" i="7"/>
  <c r="F12" i="7" s="1"/>
  <c r="F28" i="7"/>
  <c r="E28" i="7"/>
  <c r="G28" i="7"/>
  <c r="E60" i="7"/>
  <c r="E59" i="7" s="1"/>
  <c r="E58" i="7" s="1"/>
  <c r="J60" i="7"/>
  <c r="J59" i="7" s="1"/>
  <c r="J58" i="7" s="1"/>
  <c r="I60" i="7"/>
  <c r="I59" i="7" s="1"/>
  <c r="I58" i="7" s="1"/>
  <c r="H60" i="7"/>
  <c r="H59" i="7" s="1"/>
  <c r="H58" i="7" s="1"/>
  <c r="G60" i="7"/>
  <c r="G59" i="7" s="1"/>
  <c r="G58" i="7" s="1"/>
  <c r="F60" i="7"/>
  <c r="F59" i="7" s="1"/>
  <c r="F58" i="7" s="1"/>
  <c r="F56" i="7"/>
  <c r="F55" i="7" s="1"/>
  <c r="F54" i="7" s="1"/>
  <c r="G56" i="7"/>
  <c r="G55" i="7" s="1"/>
  <c r="G54" i="7" s="1"/>
  <c r="H56" i="7"/>
  <c r="H55" i="7" s="1"/>
  <c r="H54" i="7" s="1"/>
  <c r="I56" i="7"/>
  <c r="I55" i="7" s="1"/>
  <c r="I54" i="7" s="1"/>
  <c r="J56" i="7"/>
  <c r="J55" i="7" s="1"/>
  <c r="J54" i="7" s="1"/>
  <c r="E56" i="7"/>
  <c r="E55" i="7" s="1"/>
  <c r="E54" i="7" s="1"/>
  <c r="E42" i="7"/>
  <c r="E41" i="7" s="1"/>
  <c r="J42" i="7"/>
  <c r="I42" i="7"/>
  <c r="I41" i="7" s="1"/>
  <c r="H42" i="7"/>
  <c r="G42" i="7"/>
  <c r="G41" i="7" s="1"/>
  <c r="F42" i="7"/>
  <c r="F41" i="7" s="1"/>
  <c r="J41" i="7"/>
  <c r="H41" i="7"/>
  <c r="E51" i="7"/>
  <c r="E50" i="7" s="1"/>
  <c r="E49" i="7" s="1"/>
  <c r="J51" i="7"/>
  <c r="J50" i="7" s="1"/>
  <c r="J49" i="7" s="1"/>
  <c r="I51" i="7"/>
  <c r="I50" i="7" s="1"/>
  <c r="I49" i="7" s="1"/>
  <c r="H51" i="7"/>
  <c r="H50" i="7" s="1"/>
  <c r="H49" i="7" s="1"/>
  <c r="G51" i="7"/>
  <c r="G50" i="7" s="1"/>
  <c r="G49" i="7" s="1"/>
  <c r="F51" i="7"/>
  <c r="F50" i="7" s="1"/>
  <c r="F49" i="7" s="1"/>
  <c r="F38" i="7"/>
  <c r="F37" i="7" s="1"/>
  <c r="F36" i="7" s="1"/>
  <c r="G38" i="7"/>
  <c r="G37" i="7" s="1"/>
  <c r="G36" i="7" s="1"/>
  <c r="H38" i="7"/>
  <c r="H37" i="7" s="1"/>
  <c r="H36" i="7" s="1"/>
  <c r="I38" i="7"/>
  <c r="I37" i="7" s="1"/>
  <c r="I36" i="7" s="1"/>
  <c r="J38" i="7"/>
  <c r="J37" i="7" s="1"/>
  <c r="J36" i="7" s="1"/>
  <c r="E38" i="7"/>
  <c r="E37" i="7" s="1"/>
  <c r="E36" i="7" s="1"/>
  <c r="F31" i="7"/>
  <c r="F30" i="7" s="1"/>
  <c r="G31" i="7"/>
  <c r="G30" i="7" s="1"/>
  <c r="H31" i="7"/>
  <c r="H30" i="7" s="1"/>
  <c r="H27" i="7" s="1"/>
  <c r="I31" i="7"/>
  <c r="I30" i="7" s="1"/>
  <c r="I27" i="7" s="1"/>
  <c r="J31" i="7"/>
  <c r="J30" i="7" s="1"/>
  <c r="J27" i="7" s="1"/>
  <c r="E31" i="7"/>
  <c r="E30" i="7" s="1"/>
  <c r="G22" i="7"/>
  <c r="G21" i="7" s="1"/>
  <c r="H22" i="7"/>
  <c r="H21" i="7" s="1"/>
  <c r="I22" i="7"/>
  <c r="I21" i="7" s="1"/>
  <c r="J22" i="7"/>
  <c r="J21" i="7" s="1"/>
  <c r="E22" i="7"/>
  <c r="E21" i="7" s="1"/>
  <c r="F17" i="7"/>
  <c r="F16" i="7" s="1"/>
  <c r="G17" i="7"/>
  <c r="G16" i="7" s="1"/>
  <c r="H17" i="7"/>
  <c r="H16" i="7" s="1"/>
  <c r="I17" i="7"/>
  <c r="I16" i="7" s="1"/>
  <c r="J17" i="7"/>
  <c r="J16" i="7" s="1"/>
  <c r="E17" i="7"/>
  <c r="E16" i="7" s="1"/>
  <c r="G13" i="7"/>
  <c r="G12" i="7" s="1"/>
  <c r="H13" i="7"/>
  <c r="H12" i="7" s="1"/>
  <c r="I13" i="7"/>
  <c r="I12" i="7" s="1"/>
  <c r="J13" i="7"/>
  <c r="J12" i="7" s="1"/>
  <c r="E13" i="7"/>
  <c r="E12" i="7" s="1"/>
  <c r="E9" i="7"/>
  <c r="E8" i="7" s="1"/>
  <c r="F9" i="7"/>
  <c r="F8" i="7" s="1"/>
  <c r="H9" i="7"/>
  <c r="H8" i="7" s="1"/>
  <c r="I9" i="7"/>
  <c r="I8" i="7" s="1"/>
  <c r="J9" i="7"/>
  <c r="J8" i="7" s="1"/>
  <c r="G9" i="7"/>
  <c r="G8" i="7" s="1"/>
  <c r="F37" i="3"/>
  <c r="F35" i="3"/>
  <c r="F40" i="3"/>
  <c r="F62" i="3"/>
  <c r="G62" i="3"/>
  <c r="H62" i="3"/>
  <c r="I62" i="3"/>
  <c r="J62" i="3"/>
  <c r="F58" i="3"/>
  <c r="G58" i="3"/>
  <c r="H58" i="3"/>
  <c r="I58" i="3"/>
  <c r="J58" i="3"/>
  <c r="F54" i="3"/>
  <c r="G54" i="3"/>
  <c r="H54" i="3"/>
  <c r="I54" i="3"/>
  <c r="J54" i="3"/>
  <c r="F49" i="3"/>
  <c r="G49" i="3"/>
  <c r="H49" i="3"/>
  <c r="I49" i="3"/>
  <c r="J49" i="3"/>
  <c r="G40" i="3"/>
  <c r="H40" i="3"/>
  <c r="I40" i="3"/>
  <c r="J40" i="3"/>
  <c r="G35" i="3"/>
  <c r="H35" i="3"/>
  <c r="I35" i="3"/>
  <c r="J35" i="3"/>
  <c r="F25" i="3"/>
  <c r="G25" i="3"/>
  <c r="H25" i="3"/>
  <c r="I25" i="3"/>
  <c r="J25" i="3"/>
  <c r="F22" i="3"/>
  <c r="G22" i="3"/>
  <c r="H22" i="3"/>
  <c r="I22" i="3"/>
  <c r="J22" i="3"/>
  <c r="F18" i="3"/>
  <c r="G18" i="3"/>
  <c r="H18" i="3"/>
  <c r="I18" i="3"/>
  <c r="J18" i="3"/>
  <c r="F15" i="3"/>
  <c r="G15" i="3"/>
  <c r="H15" i="3"/>
  <c r="I15" i="3"/>
  <c r="J15" i="3"/>
  <c r="F12" i="3"/>
  <c r="G12" i="3"/>
  <c r="H12" i="3"/>
  <c r="I12" i="3"/>
  <c r="J12" i="3"/>
  <c r="E62" i="3"/>
  <c r="E58" i="3"/>
  <c r="E40" i="3"/>
  <c r="E35" i="3"/>
  <c r="E54" i="3"/>
  <c r="E49" i="3"/>
  <c r="F10" i="5"/>
  <c r="C48" i="5"/>
  <c r="C10" i="5" s="1"/>
  <c r="D48" i="5"/>
  <c r="D10" i="5" s="1"/>
  <c r="E48" i="5"/>
  <c r="E10" i="5" s="1"/>
  <c r="F48" i="5"/>
  <c r="G48" i="5"/>
  <c r="G10" i="5" s="1"/>
  <c r="B48" i="5"/>
  <c r="B10" i="5" s="1"/>
  <c r="E22" i="3"/>
  <c r="E15" i="3"/>
  <c r="E18" i="3"/>
  <c r="E12" i="3"/>
  <c r="E25" i="3"/>
  <c r="H29" i="1"/>
  <c r="H14" i="1"/>
  <c r="H9" i="1"/>
  <c r="H13" i="1"/>
  <c r="H21" i="1"/>
  <c r="H12" i="1"/>
  <c r="J7" i="7" l="1"/>
  <c r="I7" i="7"/>
  <c r="H7" i="7"/>
  <c r="E27" i="7"/>
  <c r="F27" i="7"/>
  <c r="F7" i="7" s="1"/>
  <c r="G27" i="7"/>
  <c r="G7" i="7" s="1"/>
  <c r="J34" i="3"/>
  <c r="J57" i="3"/>
  <c r="H57" i="3"/>
  <c r="F34" i="3"/>
  <c r="G57" i="3"/>
  <c r="F57" i="3"/>
  <c r="G34" i="3"/>
  <c r="H34" i="3"/>
  <c r="I57" i="3"/>
  <c r="I34" i="3"/>
  <c r="H11" i="3"/>
  <c r="H10" i="3" s="1"/>
  <c r="G11" i="3"/>
  <c r="G10" i="3" s="1"/>
  <c r="J11" i="3"/>
  <c r="J10" i="3" s="1"/>
  <c r="F11" i="3"/>
  <c r="F10" i="3" s="1"/>
  <c r="I11" i="3"/>
  <c r="I10" i="3" s="1"/>
  <c r="E57" i="3"/>
  <c r="E34" i="3"/>
  <c r="E33" i="3" s="1"/>
  <c r="E11" i="3"/>
  <c r="E10" i="3" s="1"/>
  <c r="H11" i="1"/>
  <c r="H8" i="1"/>
  <c r="F37" i="1"/>
  <c r="G34" i="1"/>
  <c r="I37" i="1" s="1"/>
  <c r="J34" i="1" s="1"/>
  <c r="J37" i="1" s="1"/>
  <c r="K34" i="1" s="1"/>
  <c r="K37" i="1" s="1"/>
  <c r="K21" i="1"/>
  <c r="J21" i="1"/>
  <c r="I21" i="1"/>
  <c r="G21" i="1"/>
  <c r="F21" i="1"/>
  <c r="K11" i="1"/>
  <c r="J11" i="1"/>
  <c r="I11" i="1"/>
  <c r="G11" i="1"/>
  <c r="F11" i="1"/>
  <c r="K8" i="1"/>
  <c r="J8" i="1"/>
  <c r="I8" i="1"/>
  <c r="G8" i="1"/>
  <c r="F8" i="1"/>
  <c r="I33" i="3" l="1"/>
  <c r="H33" i="3"/>
  <c r="J33" i="3"/>
  <c r="F33" i="3"/>
  <c r="G33" i="3"/>
  <c r="J14" i="1"/>
  <c r="J22" i="1" s="1"/>
  <c r="J28" i="1" s="1"/>
  <c r="J29" i="1" s="1"/>
  <c r="I14" i="1"/>
  <c r="I22" i="1" s="1"/>
  <c r="I28" i="1" s="1"/>
  <c r="I29" i="1" s="1"/>
  <c r="H22" i="1"/>
  <c r="G14" i="1"/>
  <c r="F14" i="1"/>
  <c r="K14" i="1"/>
  <c r="K22" i="1" s="1"/>
  <c r="K28" i="1" s="1"/>
  <c r="K29" i="1" s="1"/>
  <c r="H37" i="1"/>
  <c r="F22" i="1"/>
  <c r="F28" i="1" s="1"/>
  <c r="F29" i="1" s="1"/>
  <c r="G22" i="1"/>
  <c r="G28" i="1" s="1"/>
  <c r="G29" i="1" s="1"/>
</calcChain>
</file>

<file path=xl/sharedStrings.xml><?xml version="1.0" encoding="utf-8"?>
<sst xmlns="http://schemas.openxmlformats.org/spreadsheetml/2006/main" count="330" uniqueCount="165">
  <si>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</si>
  <si>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</si>
  <si>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</si>
  <si>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</si>
  <si>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</si>
  <si>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</si>
  <si>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</si>
  <si>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</si>
  <si>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</si>
  <si>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</si>
  <si>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</si>
  <si>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</si>
  <si>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</si>
  <si>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</si>
  <si>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</si>
  <si>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</si>
  <si>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</si>
  <si>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</si>
  <si>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</si>
  <si>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</si>
  <si>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</si>
  <si>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</si>
  <si>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</si>
  <si>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</si>
  <si>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</si>
  <si>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</si>
  <si>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</si>
  <si>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</si>
  <si>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</si>
  <si>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</si>
  <si>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</si>
  <si>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</si>
  <si>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</si>
  <si>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</si>
  <si>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</si>
  <si>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</si>
  <si>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</si>
  <si>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</si>
  <si>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</si>
  <si>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</si>
  <si>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</si>
  <si>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</si>
  <si>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</si>
  <si>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EUR</t>
  </si>
  <si>
    <t>Proračun 2023.</t>
  </si>
  <si>
    <t>5.4.</t>
  </si>
  <si>
    <t>Pomoći proračunskim korisnicima SDŽ</t>
  </si>
  <si>
    <t>5.5.</t>
  </si>
  <si>
    <t>Pomoći EU za PK</t>
  </si>
  <si>
    <t>4.8.</t>
  </si>
  <si>
    <t>Prihodi za posebne namjene proračunskih korisnika</t>
  </si>
  <si>
    <t>Prihodi od imovine</t>
  </si>
  <si>
    <t>3.2.</t>
  </si>
  <si>
    <t>Vlastiti prihodi PK</t>
  </si>
  <si>
    <t>Prihodi od upravnih i administrativnih pristojbi, priistojbi po posebnim propisima i naknada</t>
  </si>
  <si>
    <t>Prihodi od prodaje proizvoda i robe te pruženih usluga, prihodi od donacija te povrati po protestiranim jamstvima</t>
  </si>
  <si>
    <t>6.2.</t>
  </si>
  <si>
    <t>Donacije proračunskim korisnicima SDŽ</t>
  </si>
  <si>
    <t>1.1.</t>
  </si>
  <si>
    <t>7.2.</t>
  </si>
  <si>
    <t>Prihodi od prodaje nefinancijske imovine PK</t>
  </si>
  <si>
    <t>5.3.</t>
  </si>
  <si>
    <t xml:space="preserve">Pomoći EU </t>
  </si>
  <si>
    <t>4.4.</t>
  </si>
  <si>
    <t>Prihodi za posebne namjene - Decentralizacija</t>
  </si>
  <si>
    <t>Financijski rashodi</t>
  </si>
  <si>
    <t>8.2.</t>
  </si>
  <si>
    <t>Namjenski primici od zaduživanja proračunski korisnici</t>
  </si>
  <si>
    <t>Primljeni povrati glavnica danih zajmova i depozita</t>
  </si>
  <si>
    <t>05 Zaštita okoliša</t>
  </si>
  <si>
    <t>051 Gospodarenje otpadom</t>
  </si>
  <si>
    <t>052 Gospodarenje otpadnim vodama</t>
  </si>
  <si>
    <t>053 Smanjenje zagađivanja</t>
  </si>
  <si>
    <t>054 Zaštita bioraznolikosti i krajolika</t>
  </si>
  <si>
    <t>055 Istraživanje i razvoj: Zaštita okoliša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</si>
  <si>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</si>
  <si>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</si>
  <si>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</si>
  <si>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</si>
  <si>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</si>
  <si>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</si>
  <si>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065 Istraživanje i razvoj stanovanja i komunalnih pogodnosti</t>
  </si>
  <si>
    <t>066 Rashodi vezani za stanovanje i kom. pogodnosti koji nisu drugdje svrstani</t>
  </si>
  <si>
    <t>07 Zdravstvo</t>
  </si>
  <si>
    <t>071 "Medicinski proizvodi, pribor i oprema"</t>
  </si>
  <si>
    <t>072 Službe za vanjske pacijente</t>
  </si>
  <si>
    <t>073 Bolničke službe</t>
  </si>
  <si>
    <t>074 Službe javnog zdravstva</t>
  </si>
  <si>
    <t>075 Istraživanje i razvoj zdravstva</t>
  </si>
  <si>
    <t>076 Poslovi i usluge zdravstva koji nisu drugdje svrstani</t>
  </si>
  <si>
    <t>08 "Rekreacija, kultura i religija"</t>
  </si>
  <si>
    <t>081 Službe rekreacije i sporta</t>
  </si>
  <si>
    <t>082 Službe kulture</t>
  </si>
  <si>
    <t>083 Službe emitiranja i izdavanja</t>
  </si>
  <si>
    <t>084 Religijske i druge službe zajednice</t>
  </si>
  <si>
    <t>085 "Istraživanje i razvoj rekreacije, kulture i religije"</t>
  </si>
  <si>
    <t>086 "Rashodi za rekreaciju, kulturu i religiju koji nisu drugdje svrstani"</t>
  </si>
  <si>
    <t>09 Obrazovanje</t>
  </si>
  <si>
    <t>091 Predškolsko i osnovno obrazovanje</t>
  </si>
  <si>
    <t>092 Srednjoškolsko  obrazovanje</t>
  </si>
  <si>
    <t>093 "Poslije srednjoškolsko, ali ne visoko obrazovanje"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</si>
  <si>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</si>
  <si>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</si>
  <si>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</si>
  <si>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</si>
  <si>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</si>
  <si>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 Socijalna zaštita</t>
  </si>
  <si>
    <t>101 Bolest i invaliditet</t>
  </si>
  <si>
    <t>102 Starost</t>
  </si>
  <si>
    <t>103 Sljednici</t>
  </si>
  <si>
    <t>104 Obitelj i djeca</t>
  </si>
  <si>
    <t>105 Nezaposlenost</t>
  </si>
  <si>
    <t>106 Stanovanje</t>
  </si>
  <si>
    <t>107 Socijalna pomoć stanovništvu koje nije obuhvaćeno redovnim socijalnim programima</t>
  </si>
  <si>
    <t>108 Istraživanje i razvoj socijalne zaštite</t>
  </si>
  <si>
    <t>109 Aktivnosti socijalne zaštite koje nisu drugdje svrstane</t>
  </si>
  <si>
    <t>1. Rebalans 2023.</t>
  </si>
  <si>
    <t>Izvršenje 2022.*</t>
  </si>
  <si>
    <t>Izvršenje 2022.</t>
  </si>
  <si>
    <t>Plan 2023.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</si>
  <si>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</si>
  <si>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</si>
  <si>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</si>
  <si>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</si>
  <si>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</si>
  <si>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</si>
  <si>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</si>
  <si>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</si>
  <si>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</si>
  <si>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</si>
  <si>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</si>
  <si>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</si>
  <si>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</si>
  <si>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</si>
  <si>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</si>
  <si>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</si>
  <si>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Naknade građanima i kućanstvima</t>
  </si>
  <si>
    <t>PROGRAM 3030</t>
  </si>
  <si>
    <t>Skrb o starijim i nemoćnim osobama</t>
  </si>
  <si>
    <t>Aktivnost A303001</t>
  </si>
  <si>
    <t>Aktivnost A303002</t>
  </si>
  <si>
    <t>Rashodi djelatnosti</t>
  </si>
  <si>
    <t>Izgradnja i uređenje objekata te nabava i održavanje opreme</t>
  </si>
  <si>
    <t>Aktivnost A303003</t>
  </si>
  <si>
    <t>Hitne intervencije</t>
  </si>
  <si>
    <t>Aktivnost A303004</t>
  </si>
  <si>
    <t>Upravna vijeća DZSN</t>
  </si>
  <si>
    <t>Izvor financiranja 1.1.1</t>
  </si>
  <si>
    <t>Izvor financiranja 3.2.1.</t>
  </si>
  <si>
    <t>Izvor financiranja 4.4.1</t>
  </si>
  <si>
    <t>Prihodi za posebne namjene - decentralizacija</t>
  </si>
  <si>
    <t>Izvor financiranja 4.8.1</t>
  </si>
  <si>
    <t>Prihodi za posebne namjene PK</t>
  </si>
  <si>
    <t>Izvor financiranja 5.4.1</t>
  </si>
  <si>
    <t>Pomoći PK</t>
  </si>
  <si>
    <t>Tekući projekt T303001</t>
  </si>
  <si>
    <t>COVID-19</t>
  </si>
  <si>
    <t>Izvor financiranja 6.2.1</t>
  </si>
  <si>
    <t>Donacije PK</t>
  </si>
  <si>
    <t>Izvor financiranja 4.8.2</t>
  </si>
  <si>
    <t>Prihodi za posebne namjene PK - prenesena sredstva</t>
  </si>
  <si>
    <t>Rezultat poslovanja</t>
  </si>
  <si>
    <t>Prihodi za posebne namjene - prenesena sredstva</t>
  </si>
  <si>
    <t>FINANCIJSKI PLAN DOMA ZA STARIJE I NEMOĆNE OSOBE LOVRET, SPLIT 
ZA 2024. I PROJEKCIJA ZA 2025. I 2026. GODINU</t>
  </si>
  <si>
    <t>FINANCIJSKI PLAN DOMA ZA STARIJE I NEMOĆNE OSOBE LOVRET, SPLIT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</si>
</sst>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2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3" fontId="17" fillId="2" borderId="3" xfId="0" applyNumberFormat="1" applyFont="1" applyFill="1" applyBorder="1" applyAlignment="1">
      <alignment horizontal="right"/>
    </xf>
    <xf numFmtId="0" fontId="18" fillId="0" borderId="0" xfId="0" applyFont="1"/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3" fontId="17" fillId="2" borderId="3" xfId="0" applyNumberFormat="1" applyFont="1" applyFill="1" applyBorder="1" applyAlignment="1">
      <alignment horizontal="right" wrapText="1"/>
    </xf>
    <xf numFmtId="0" fontId="20" fillId="0" borderId="3" xfId="1" applyFont="1" applyBorder="1" applyAlignment="1">
      <alignment horizontal="left" vertical="center" wrapText="1"/>
    </xf>
    <xf numFmtId="0" fontId="22" fillId="0" borderId="3" xfId="1" applyFont="1" applyBorder="1" applyAlignment="1">
      <alignment horizontal="left" vertical="center" wrapText="1"/>
    </xf>
    <xf numFmtId="0" fontId="18" fillId="0" borderId="3" xfId="0" applyFont="1" applyBorder="1"/>
    <xf numFmtId="0" fontId="0" fillId="0" borderId="3" xfId="0" applyBorder="1"/>
    <xf numFmtId="0" fontId="23" fillId="0" borderId="3" xfId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quotePrefix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27" fillId="0" borderId="0" xfId="0" applyNumberFormat="1" applyFont="1" applyAlignment="1" applyProtection="1">
      <alignment vertical="center" wrapText="1" readingOrder="1"/>
      <protection locked="0"/>
    </xf>
    <xf numFmtId="4" fontId="0" fillId="0" borderId="0" xfId="0" applyNumberFormat="1"/>
    <xf numFmtId="4" fontId="10" fillId="2" borderId="3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0" fontId="28" fillId="2" borderId="3" xfId="0" quotePrefix="1" applyFont="1" applyFill="1" applyBorder="1" applyAlignment="1">
      <alignment horizontal="left" vertical="center"/>
    </xf>
    <xf numFmtId="4" fontId="8" fillId="2" borderId="3" xfId="0" quotePrefix="1" applyNumberFormat="1" applyFont="1" applyFill="1" applyBorder="1" applyAlignment="1">
      <alignment horizontal="left" vertical="center"/>
    </xf>
    <xf numFmtId="4" fontId="28" fillId="2" borderId="3" xfId="0" quotePrefix="1" applyNumberFormat="1" applyFont="1" applyFill="1" applyBorder="1" applyAlignment="1">
      <alignment horizontal="left" vertical="center"/>
    </xf>
    <xf numFmtId="4" fontId="20" fillId="0" borderId="3" xfId="1" applyNumberFormat="1" applyFont="1" applyBorder="1" applyAlignment="1">
      <alignment horizontal="left" vertical="center" wrapText="1"/>
    </xf>
    <xf numFmtId="4" fontId="22" fillId="0" borderId="3" xfId="1" applyNumberFormat="1" applyFont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left" vertical="center" wrapText="1"/>
    </xf>
    <xf numFmtId="2" fontId="28" fillId="2" borderId="3" xfId="0" quotePrefix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17" fillId="2" borderId="4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4" borderId="4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EE9DC77C-0F6C-4D9B-883B-3A2A518A2F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A2" sqref="A2"/>
    </sheetView>
  </sheetViews>
  <sheetFormatPr defaultRowHeight="15" x14ac:dyDescent="0.25"/>
  <cols>
    <col min="5" max="7" width="25.28515625" customWidth="1"/>
    <col min="8" max="8" width="23.42578125" customWidth="1"/>
    <col min="9" max="11" width="25.28515625" customWidth="1"/>
    <col min="14" max="14" width="11.7109375" bestFit="1" customWidth="1"/>
  </cols>
  <sheetData>
    <row r="1" spans="1:11" ht="42" customHeight="1" x14ac:dyDescent="0.25">
      <c r="A1" s="80" t="s">
        <v>163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x14ac:dyDescent="0.2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91"/>
      <c r="K3" s="91"/>
    </row>
    <row r="4" spans="1:11" ht="18" x14ac:dyDescent="0.25">
      <c r="A4" s="4"/>
      <c r="B4" s="4"/>
      <c r="C4" s="4"/>
      <c r="D4" s="4"/>
      <c r="E4" s="4"/>
      <c r="F4" s="4"/>
      <c r="G4" s="4"/>
      <c r="H4" s="4"/>
      <c r="I4" s="4"/>
      <c r="J4" s="5"/>
      <c r="K4" s="5"/>
    </row>
    <row r="5" spans="1:11" ht="18" customHeight="1" x14ac:dyDescent="0.25">
      <c r="A5" s="80" t="s">
        <v>33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7"/>
      <c r="K6" s="31" t="s">
        <v>43</v>
      </c>
    </row>
    <row r="7" spans="1:11" ht="25.5" x14ac:dyDescent="0.25">
      <c r="A7" s="27"/>
      <c r="B7" s="28"/>
      <c r="C7" s="28"/>
      <c r="D7" s="29"/>
      <c r="E7" s="30"/>
      <c r="F7" s="3" t="s">
        <v>117</v>
      </c>
      <c r="G7" s="3" t="s">
        <v>119</v>
      </c>
      <c r="H7" s="3" t="s">
        <v>116</v>
      </c>
      <c r="I7" s="3" t="s">
        <v>120</v>
      </c>
      <c r="J7" s="3" t="s">
        <v>121</v>
      </c>
      <c r="K7" s="3" t="s">
        <v>122</v>
      </c>
    </row>
    <row r="8" spans="1:11" x14ac:dyDescent="0.25">
      <c r="A8" s="88" t="s">
        <v>0</v>
      </c>
      <c r="B8" s="85"/>
      <c r="C8" s="85"/>
      <c r="D8" s="85"/>
      <c r="E8" s="89"/>
      <c r="F8" s="69">
        <f>F9+F10</f>
        <v>1587976.6102594729</v>
      </c>
      <c r="G8" s="69">
        <f t="shared" ref="G8:K8" si="0">G9+G10</f>
        <v>1564524.59</v>
      </c>
      <c r="H8" s="69">
        <f t="shared" si="0"/>
        <v>1629724.1700000002</v>
      </c>
      <c r="I8" s="69">
        <f t="shared" si="0"/>
        <v>1714464.17</v>
      </c>
      <c r="J8" s="69">
        <f t="shared" si="0"/>
        <v>1714464.17</v>
      </c>
      <c r="K8" s="69">
        <f t="shared" si="0"/>
        <v>1714464.17</v>
      </c>
    </row>
    <row r="9" spans="1:11" x14ac:dyDescent="0.25">
      <c r="A9" s="90" t="s">
        <v>123</v>
      </c>
      <c r="B9" s="87"/>
      <c r="C9" s="87"/>
      <c r="D9" s="87"/>
      <c r="E9" s="83"/>
      <c r="F9" s="70">
        <v>1587976.6102594729</v>
      </c>
      <c r="G9" s="70">
        <v>1564524.59</v>
      </c>
      <c r="H9" s="70">
        <f>1564524.59-0.42+65200</f>
        <v>1629724.1700000002</v>
      </c>
      <c r="I9" s="70">
        <v>1714464.17</v>
      </c>
      <c r="J9" s="70">
        <v>1714464.17</v>
      </c>
      <c r="K9" s="70">
        <v>1714464.17</v>
      </c>
    </row>
    <row r="10" spans="1:11" x14ac:dyDescent="0.25">
      <c r="A10" s="82" t="s">
        <v>124</v>
      </c>
      <c r="B10" s="83"/>
      <c r="C10" s="83"/>
      <c r="D10" s="83"/>
      <c r="E10" s="83"/>
      <c r="F10" s="70">
        <v>0</v>
      </c>
      <c r="G10" s="70">
        <v>0</v>
      </c>
      <c r="H10" s="70">
        <v>0</v>
      </c>
      <c r="I10" s="70">
        <v>0</v>
      </c>
      <c r="J10" s="70"/>
      <c r="K10" s="70"/>
    </row>
    <row r="11" spans="1:11" x14ac:dyDescent="0.25">
      <c r="A11" s="32" t="s">
        <v>2</v>
      </c>
      <c r="B11" s="36"/>
      <c r="C11" s="36"/>
      <c r="D11" s="36"/>
      <c r="E11" s="36"/>
      <c r="F11" s="69">
        <f>F12+F13</f>
        <v>1586505.2425509321</v>
      </c>
      <c r="G11" s="69">
        <f t="shared" ref="G11:K11" si="1">G12+G13</f>
        <v>1564524.59</v>
      </c>
      <c r="H11" s="69">
        <f t="shared" si="1"/>
        <v>1629724.1700000002</v>
      </c>
      <c r="I11" s="69">
        <f t="shared" si="1"/>
        <v>1714464.17</v>
      </c>
      <c r="J11" s="69">
        <f t="shared" si="1"/>
        <v>1714464.17</v>
      </c>
      <c r="K11" s="69">
        <f t="shared" si="1"/>
        <v>1714464.17</v>
      </c>
    </row>
    <row r="12" spans="1:11" x14ac:dyDescent="0.25">
      <c r="A12" s="86" t="s">
        <v>125</v>
      </c>
      <c r="B12" s="87"/>
      <c r="C12" s="87"/>
      <c r="D12" s="87"/>
      <c r="E12" s="87"/>
      <c r="F12" s="70">
        <v>1553934.4946579067</v>
      </c>
      <c r="G12" s="70">
        <v>1532671.12</v>
      </c>
      <c r="H12" s="70">
        <f>G12-0.42+45200+20000</f>
        <v>1597870.7000000002</v>
      </c>
      <c r="I12" s="70">
        <v>1682611.17</v>
      </c>
      <c r="J12" s="70">
        <v>1682611.17</v>
      </c>
      <c r="K12" s="70">
        <v>1682611.17</v>
      </c>
    </row>
    <row r="13" spans="1:11" x14ac:dyDescent="0.25">
      <c r="A13" s="82" t="s">
        <v>126</v>
      </c>
      <c r="B13" s="83"/>
      <c r="C13" s="83"/>
      <c r="D13" s="83"/>
      <c r="E13" s="83"/>
      <c r="F13" s="70">
        <v>32570.747893025415</v>
      </c>
      <c r="G13" s="70">
        <v>31853.47</v>
      </c>
      <c r="H13" s="70">
        <f>G13</f>
        <v>31853.47</v>
      </c>
      <c r="I13" s="70">
        <v>31853</v>
      </c>
      <c r="J13" s="70">
        <v>31853</v>
      </c>
      <c r="K13" s="70">
        <v>31853</v>
      </c>
    </row>
    <row r="14" spans="1:11" x14ac:dyDescent="0.25">
      <c r="A14" s="84" t="s">
        <v>3</v>
      </c>
      <c r="B14" s="85"/>
      <c r="C14" s="85"/>
      <c r="D14" s="85"/>
      <c r="E14" s="85"/>
      <c r="F14" s="69">
        <f>F8-F11</f>
        <v>1471.3677085407544</v>
      </c>
      <c r="G14" s="69">
        <f t="shared" ref="G14:K14" si="2">G8-G11</f>
        <v>0</v>
      </c>
      <c r="H14" s="69">
        <f>H8-H11</f>
        <v>0</v>
      </c>
      <c r="I14" s="69">
        <f t="shared" si="2"/>
        <v>0</v>
      </c>
      <c r="J14" s="69">
        <f t="shared" si="2"/>
        <v>0</v>
      </c>
      <c r="K14" s="69">
        <f t="shared" si="2"/>
        <v>0</v>
      </c>
    </row>
    <row r="15" spans="1:11" ht="18" x14ac:dyDescent="0.25">
      <c r="A15" s="4"/>
      <c r="B15" s="20"/>
      <c r="C15" s="20"/>
      <c r="D15" s="20"/>
      <c r="E15" s="20"/>
      <c r="F15" s="20"/>
      <c r="G15" s="20"/>
      <c r="H15" s="20"/>
      <c r="I15" s="21"/>
      <c r="J15" s="21"/>
      <c r="K15" s="21"/>
    </row>
    <row r="16" spans="1:11" ht="18" customHeight="1" x14ac:dyDescent="0.25">
      <c r="A16" s="80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4" ht="18" x14ac:dyDescent="0.25">
      <c r="A17" s="4"/>
      <c r="B17" s="20"/>
      <c r="C17" s="20"/>
      <c r="D17" s="20"/>
      <c r="E17" s="20"/>
      <c r="F17" s="20"/>
      <c r="G17" s="20"/>
      <c r="H17" s="20"/>
      <c r="I17" s="21"/>
      <c r="J17" s="21"/>
      <c r="K17" s="21"/>
    </row>
    <row r="18" spans="1:14" ht="25.5" x14ac:dyDescent="0.25">
      <c r="A18" s="27"/>
      <c r="B18" s="28"/>
      <c r="C18" s="28"/>
      <c r="D18" s="29"/>
      <c r="E18" s="30"/>
      <c r="F18" s="3" t="s">
        <v>117</v>
      </c>
      <c r="G18" s="3" t="s">
        <v>119</v>
      </c>
      <c r="H18" s="3" t="s">
        <v>116</v>
      </c>
      <c r="I18" s="3" t="s">
        <v>120</v>
      </c>
      <c r="J18" s="3" t="s">
        <v>121</v>
      </c>
      <c r="K18" s="3" t="s">
        <v>122</v>
      </c>
    </row>
    <row r="19" spans="1:14" ht="15.75" customHeight="1" x14ac:dyDescent="0.25">
      <c r="A19" s="82" t="s">
        <v>127</v>
      </c>
      <c r="B19" s="83"/>
      <c r="C19" s="83"/>
      <c r="D19" s="83"/>
      <c r="E19" s="83"/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1">
        <v>0</v>
      </c>
    </row>
    <row r="20" spans="1:14" x14ac:dyDescent="0.25">
      <c r="A20" s="82" t="s">
        <v>128</v>
      </c>
      <c r="B20" s="83"/>
      <c r="C20" s="83"/>
      <c r="D20" s="83"/>
      <c r="E20" s="83"/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1">
        <v>0</v>
      </c>
    </row>
    <row r="21" spans="1:14" x14ac:dyDescent="0.25">
      <c r="A21" s="84" t="s">
        <v>5</v>
      </c>
      <c r="B21" s="85"/>
      <c r="C21" s="85"/>
      <c r="D21" s="85"/>
      <c r="E21" s="85"/>
      <c r="F21" s="69">
        <f>F19-F20</f>
        <v>0</v>
      </c>
      <c r="G21" s="69">
        <f t="shared" ref="G21:K21" si="3">G19-G20</f>
        <v>0</v>
      </c>
      <c r="H21" s="69">
        <f>H19-H20</f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N21" s="61"/>
    </row>
    <row r="22" spans="1:14" x14ac:dyDescent="0.25">
      <c r="A22" s="84" t="s">
        <v>6</v>
      </c>
      <c r="B22" s="85"/>
      <c r="C22" s="85"/>
      <c r="D22" s="85"/>
      <c r="E22" s="85"/>
      <c r="F22" s="69">
        <f>F14+F21</f>
        <v>1471.3677085407544</v>
      </c>
      <c r="G22" s="69">
        <f t="shared" ref="G22:K22" si="4">G14+G21</f>
        <v>0</v>
      </c>
      <c r="H22" s="69">
        <f>H14+H21</f>
        <v>0</v>
      </c>
      <c r="I22" s="69">
        <f t="shared" si="4"/>
        <v>0</v>
      </c>
      <c r="J22" s="69">
        <f t="shared" si="4"/>
        <v>0</v>
      </c>
      <c r="K22" s="69">
        <f t="shared" si="4"/>
        <v>0</v>
      </c>
    </row>
    <row r="23" spans="1:14" ht="18" x14ac:dyDescent="0.25">
      <c r="A23" s="19"/>
      <c r="B23" s="20"/>
      <c r="C23" s="20"/>
      <c r="D23" s="20"/>
      <c r="E23" s="20"/>
      <c r="F23" s="20"/>
      <c r="G23" s="20"/>
      <c r="H23" s="20"/>
      <c r="I23" s="21"/>
      <c r="J23" s="21"/>
      <c r="K23" s="21"/>
    </row>
    <row r="24" spans="1:14" ht="15.75" x14ac:dyDescent="0.25">
      <c r="A24" s="80" t="s">
        <v>129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4" ht="15.75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4" ht="23.25" customHeight="1" x14ac:dyDescent="0.25">
      <c r="A26" s="27"/>
      <c r="B26" s="28"/>
      <c r="C26" s="28"/>
      <c r="D26" s="29"/>
      <c r="E26" s="30"/>
      <c r="F26" s="3" t="s">
        <v>117</v>
      </c>
      <c r="G26" s="3" t="s">
        <v>119</v>
      </c>
      <c r="H26" s="3" t="s">
        <v>116</v>
      </c>
      <c r="I26" s="3" t="s">
        <v>120</v>
      </c>
      <c r="J26" s="3" t="s">
        <v>121</v>
      </c>
      <c r="K26" s="3" t="s">
        <v>122</v>
      </c>
    </row>
    <row r="27" spans="1:14" ht="30" customHeight="1" x14ac:dyDescent="0.25">
      <c r="A27" s="95" t="s">
        <v>130</v>
      </c>
      <c r="B27" s="96"/>
      <c r="C27" s="96"/>
      <c r="D27" s="96"/>
      <c r="E27" s="97"/>
      <c r="F27" s="72">
        <v>0</v>
      </c>
      <c r="G27" s="72">
        <v>0</v>
      </c>
      <c r="H27" s="72">
        <v>1471.37</v>
      </c>
      <c r="I27" s="72">
        <v>0</v>
      </c>
      <c r="J27" s="72">
        <v>0</v>
      </c>
      <c r="K27" s="73">
        <v>0</v>
      </c>
    </row>
    <row r="28" spans="1:14" ht="15" customHeight="1" x14ac:dyDescent="0.25">
      <c r="A28" s="84" t="s">
        <v>131</v>
      </c>
      <c r="B28" s="85"/>
      <c r="C28" s="85"/>
      <c r="D28" s="85"/>
      <c r="E28" s="85"/>
      <c r="F28" s="74">
        <f>F22+F27</f>
        <v>1471.3677085407544</v>
      </c>
      <c r="G28" s="74">
        <f t="shared" ref="G28:K28" si="5">G22+G27</f>
        <v>0</v>
      </c>
      <c r="H28" s="74">
        <f>H22+H27</f>
        <v>1471.37</v>
      </c>
      <c r="I28" s="74">
        <f t="shared" si="5"/>
        <v>0</v>
      </c>
      <c r="J28" s="74">
        <f t="shared" si="5"/>
        <v>0</v>
      </c>
      <c r="K28" s="75">
        <f t="shared" si="5"/>
        <v>0</v>
      </c>
    </row>
    <row r="29" spans="1:14" ht="25.5" customHeight="1" x14ac:dyDescent="0.25">
      <c r="A29" s="88" t="s">
        <v>132</v>
      </c>
      <c r="B29" s="92"/>
      <c r="C29" s="92"/>
      <c r="D29" s="92"/>
      <c r="E29" s="93"/>
      <c r="F29" s="74">
        <f>F14+F21+F27-F28</f>
        <v>0</v>
      </c>
      <c r="G29" s="74">
        <f t="shared" ref="G29:K29" si="6">G14+G21+G27-G28</f>
        <v>0</v>
      </c>
      <c r="H29" s="74">
        <f>H14+H21+H27-H28</f>
        <v>0</v>
      </c>
      <c r="I29" s="74">
        <f t="shared" si="6"/>
        <v>0</v>
      </c>
      <c r="J29" s="74">
        <f t="shared" si="6"/>
        <v>0</v>
      </c>
      <c r="K29" s="75">
        <f t="shared" si="6"/>
        <v>0</v>
      </c>
    </row>
    <row r="30" spans="1:14" ht="15" customHeigh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4" ht="11.25" customHeight="1" x14ac:dyDescent="0.25">
      <c r="A31" s="94" t="s">
        <v>133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4" ht="29.25" customHeight="1" x14ac:dyDescent="0.25">
      <c r="A32" s="49"/>
      <c r="B32" s="50"/>
      <c r="C32" s="50"/>
      <c r="D32" s="50"/>
      <c r="E32" s="50"/>
      <c r="F32" s="50"/>
      <c r="G32" s="50"/>
      <c r="H32" s="50"/>
      <c r="I32" s="51"/>
      <c r="J32" s="51"/>
      <c r="K32" s="51"/>
    </row>
    <row r="33" spans="1:11" ht="25.5" x14ac:dyDescent="0.25">
      <c r="A33" s="52"/>
      <c r="B33" s="53"/>
      <c r="C33" s="53"/>
      <c r="D33" s="54"/>
      <c r="E33" s="55"/>
      <c r="F33" s="56" t="s">
        <v>117</v>
      </c>
      <c r="G33" s="56" t="s">
        <v>119</v>
      </c>
      <c r="H33" s="3" t="s">
        <v>116</v>
      </c>
      <c r="I33" s="56" t="s">
        <v>120</v>
      </c>
      <c r="J33" s="56" t="s">
        <v>121</v>
      </c>
      <c r="K33" s="56" t="s">
        <v>122</v>
      </c>
    </row>
    <row r="34" spans="1:11" x14ac:dyDescent="0.25">
      <c r="A34" s="95" t="s">
        <v>130</v>
      </c>
      <c r="B34" s="96"/>
      <c r="C34" s="96"/>
      <c r="D34" s="96"/>
      <c r="E34" s="97"/>
      <c r="F34" s="72">
        <v>0</v>
      </c>
      <c r="G34" s="72">
        <f>F37</f>
        <v>0</v>
      </c>
      <c r="H34" s="72">
        <f>G37</f>
        <v>0</v>
      </c>
      <c r="I34" s="72">
        <f>G37</f>
        <v>0</v>
      </c>
      <c r="J34" s="72">
        <f>I37</f>
        <v>0</v>
      </c>
      <c r="K34" s="73">
        <f>J37</f>
        <v>0</v>
      </c>
    </row>
    <row r="35" spans="1:11" ht="27" customHeight="1" x14ac:dyDescent="0.25">
      <c r="A35" s="95" t="s">
        <v>4</v>
      </c>
      <c r="B35" s="96"/>
      <c r="C35" s="96"/>
      <c r="D35" s="96"/>
      <c r="E35" s="97"/>
      <c r="F35" s="72">
        <v>0</v>
      </c>
      <c r="G35" s="72"/>
      <c r="H35" s="72">
        <v>0</v>
      </c>
      <c r="I35" s="72">
        <v>0</v>
      </c>
      <c r="J35" s="72">
        <v>0</v>
      </c>
      <c r="K35" s="73">
        <v>0</v>
      </c>
    </row>
    <row r="36" spans="1:11" x14ac:dyDescent="0.25">
      <c r="A36" s="95" t="s">
        <v>134</v>
      </c>
      <c r="B36" s="98"/>
      <c r="C36" s="98"/>
      <c r="D36" s="98"/>
      <c r="E36" s="99"/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3">
        <v>0</v>
      </c>
    </row>
    <row r="37" spans="1:11" ht="15" customHeight="1" x14ac:dyDescent="0.25">
      <c r="A37" s="84" t="s">
        <v>131</v>
      </c>
      <c r="B37" s="85"/>
      <c r="C37" s="85"/>
      <c r="D37" s="85"/>
      <c r="E37" s="85"/>
      <c r="F37" s="76">
        <f>F34-F35+F36</f>
        <v>0</v>
      </c>
      <c r="G37" s="76">
        <f>G34-G35+G36</f>
        <v>0</v>
      </c>
      <c r="H37" s="76">
        <f t="shared" ref="H37" si="7">H34-H35+H36</f>
        <v>0</v>
      </c>
      <c r="I37" s="76">
        <f t="shared" ref="G37:K37" si="8">I34-I35+I36</f>
        <v>0</v>
      </c>
      <c r="J37" s="76">
        <f t="shared" si="8"/>
        <v>0</v>
      </c>
      <c r="K37" s="77">
        <f t="shared" si="8"/>
        <v>0</v>
      </c>
    </row>
    <row r="39" spans="1:11" x14ac:dyDescent="0.25">
      <c r="A39" s="100" t="s">
        <v>135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3" spans="1:11" ht="15.75" x14ac:dyDescent="0.25">
      <c r="H43" s="60"/>
    </row>
  </sheetData>
  <mergeCells count="24">
    <mergeCell ref="A34:E34"/>
    <mergeCell ref="A35:E35"/>
    <mergeCell ref="A36:E36"/>
    <mergeCell ref="A37:E37"/>
    <mergeCell ref="A39:K39"/>
    <mergeCell ref="A22:E22"/>
    <mergeCell ref="A24:K24"/>
    <mergeCell ref="A28:E28"/>
    <mergeCell ref="A29:E29"/>
    <mergeCell ref="A31:K31"/>
    <mergeCell ref="A27:E27"/>
    <mergeCell ref="A12:E12"/>
    <mergeCell ref="A8:E8"/>
    <mergeCell ref="A9:E9"/>
    <mergeCell ref="A10:E10"/>
    <mergeCell ref="A1:K1"/>
    <mergeCell ref="A3:K3"/>
    <mergeCell ref="A5:K5"/>
    <mergeCell ref="A16:K16"/>
    <mergeCell ref="A19:E19"/>
    <mergeCell ref="A20:E20"/>
    <mergeCell ref="A21:E21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zoomScaleNormal="100"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5.42578125" bestFit="1" customWidth="1"/>
    <col min="5" max="5" width="24.7109375" customWidth="1"/>
    <col min="6" max="6" width="14.5703125" bestFit="1" customWidth="1"/>
    <col min="7" max="7" width="22.85546875" customWidth="1"/>
    <col min="8" max="9" width="25.28515625" customWidth="1"/>
    <col min="10" max="10" width="19.42578125" customWidth="1"/>
  </cols>
  <sheetData>
    <row r="1" spans="1:10" ht="42" customHeight="1" x14ac:dyDescent="0.25">
      <c r="A1" s="80" t="s">
        <v>164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0" ht="15.75" customHeight="1" x14ac:dyDescent="0.2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0" ht="18" customHeight="1" x14ac:dyDescent="0.25">
      <c r="A5" s="80" t="s">
        <v>8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10" ht="15.75" customHeight="1" x14ac:dyDescent="0.2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10" ht="25.5" x14ac:dyDescent="0.25">
      <c r="A9" s="18" t="s">
        <v>9</v>
      </c>
      <c r="B9" s="17" t="s">
        <v>10</v>
      </c>
      <c r="C9" s="17" t="s">
        <v>11</v>
      </c>
      <c r="D9" s="17" t="s">
        <v>7</v>
      </c>
      <c r="E9" s="17" t="s">
        <v>118</v>
      </c>
      <c r="F9" s="18" t="s">
        <v>44</v>
      </c>
      <c r="G9" s="18" t="s">
        <v>116</v>
      </c>
      <c r="H9" s="18" t="s">
        <v>41</v>
      </c>
      <c r="I9" s="18" t="s">
        <v>35</v>
      </c>
      <c r="J9" s="18" t="s">
        <v>42</v>
      </c>
    </row>
    <row r="10" spans="1:10" x14ac:dyDescent="0.25">
      <c r="A10" s="18"/>
      <c r="B10" s="17"/>
      <c r="C10" s="17"/>
      <c r="D10" s="17"/>
      <c r="E10" s="124">
        <f>+E11+E29</f>
        <v>1587976.6099999999</v>
      </c>
      <c r="F10" s="124">
        <f t="shared" ref="F10:J10" si="0">+F11+F29</f>
        <v>1564524.59</v>
      </c>
      <c r="G10" s="124">
        <f>+G11+G29</f>
        <v>1631195.54</v>
      </c>
      <c r="H10" s="124">
        <f t="shared" si="0"/>
        <v>1714464.17</v>
      </c>
      <c r="I10" s="124">
        <f t="shared" si="0"/>
        <v>1714464.17</v>
      </c>
      <c r="J10" s="124">
        <f t="shared" si="0"/>
        <v>1714464.17</v>
      </c>
    </row>
    <row r="11" spans="1:10" ht="15.75" customHeight="1" x14ac:dyDescent="0.25">
      <c r="A11" s="10">
        <v>6</v>
      </c>
      <c r="B11" s="10"/>
      <c r="C11" s="10"/>
      <c r="D11" s="10" t="s">
        <v>12</v>
      </c>
      <c r="E11" s="62">
        <f t="shared" ref="E11:J11" si="1">+E12+E15+E18+E22+E25</f>
        <v>1587976.6099999999</v>
      </c>
      <c r="F11" s="62">
        <f t="shared" si="1"/>
        <v>1564524.59</v>
      </c>
      <c r="G11" s="62">
        <f t="shared" si="1"/>
        <v>1629724.17</v>
      </c>
      <c r="H11" s="62">
        <f t="shared" si="1"/>
        <v>1714464.17</v>
      </c>
      <c r="I11" s="62">
        <f t="shared" si="1"/>
        <v>1714464.17</v>
      </c>
      <c r="J11" s="62">
        <f t="shared" si="1"/>
        <v>1714464.17</v>
      </c>
    </row>
    <row r="12" spans="1:10" ht="25.5" x14ac:dyDescent="0.25">
      <c r="A12" s="10"/>
      <c r="B12" s="14">
        <v>63</v>
      </c>
      <c r="C12" s="14"/>
      <c r="D12" s="14" t="s">
        <v>36</v>
      </c>
      <c r="E12" s="14">
        <f>SUM(E13:E13)</f>
        <v>663.61</v>
      </c>
      <c r="F12" s="78">
        <f t="shared" ref="F12:J12" si="2">SUM(F13:F13)</f>
        <v>660</v>
      </c>
      <c r="G12" s="78">
        <f t="shared" si="2"/>
        <v>660</v>
      </c>
      <c r="H12" s="78">
        <f t="shared" si="2"/>
        <v>660</v>
      </c>
      <c r="I12" s="78">
        <f t="shared" si="2"/>
        <v>660</v>
      </c>
      <c r="J12" s="78">
        <f t="shared" si="2"/>
        <v>660</v>
      </c>
    </row>
    <row r="13" spans="1:10" x14ac:dyDescent="0.25">
      <c r="A13" s="11"/>
      <c r="B13" s="11"/>
      <c r="C13" s="12" t="s">
        <v>45</v>
      </c>
      <c r="D13" s="12" t="s">
        <v>46</v>
      </c>
      <c r="E13" s="64">
        <v>663.61</v>
      </c>
      <c r="F13" s="66">
        <v>660</v>
      </c>
      <c r="G13" s="66">
        <v>660</v>
      </c>
      <c r="H13" s="66">
        <v>660</v>
      </c>
      <c r="I13" s="66">
        <v>660</v>
      </c>
      <c r="J13" s="66">
        <v>660</v>
      </c>
    </row>
    <row r="14" spans="1:10" x14ac:dyDescent="0.25">
      <c r="A14" s="11"/>
      <c r="B14" s="11"/>
      <c r="C14" s="12"/>
      <c r="D14" s="12"/>
      <c r="E14" s="64"/>
      <c r="F14" s="8"/>
      <c r="G14" s="8"/>
      <c r="H14" s="8"/>
      <c r="I14" s="8"/>
      <c r="J14" s="8"/>
    </row>
    <row r="15" spans="1:10" x14ac:dyDescent="0.25">
      <c r="A15" s="11"/>
      <c r="B15" s="14">
        <v>64</v>
      </c>
      <c r="C15" s="14"/>
      <c r="D15" s="14" t="s">
        <v>51</v>
      </c>
      <c r="E15" s="14">
        <f>SUM(E16)</f>
        <v>0.76</v>
      </c>
      <c r="F15" s="78">
        <f t="shared" ref="F15:J15" si="3">SUM(F16)</f>
        <v>10</v>
      </c>
      <c r="G15" s="78">
        <f t="shared" si="3"/>
        <v>10</v>
      </c>
      <c r="H15" s="78">
        <f t="shared" si="3"/>
        <v>50</v>
      </c>
      <c r="I15" s="78">
        <f t="shared" si="3"/>
        <v>50</v>
      </c>
      <c r="J15" s="78">
        <f t="shared" si="3"/>
        <v>50</v>
      </c>
    </row>
    <row r="16" spans="1:10" s="38" customFormat="1" x14ac:dyDescent="0.25">
      <c r="A16" s="12"/>
      <c r="B16" s="16"/>
      <c r="C16" s="16" t="s">
        <v>52</v>
      </c>
      <c r="D16" s="16" t="s">
        <v>53</v>
      </c>
      <c r="E16" s="64">
        <v>0.76</v>
      </c>
      <c r="F16" s="79">
        <v>10</v>
      </c>
      <c r="G16" s="79">
        <v>10</v>
      </c>
      <c r="H16" s="79">
        <v>50</v>
      </c>
      <c r="I16" s="79">
        <v>50</v>
      </c>
      <c r="J16" s="79">
        <v>50</v>
      </c>
    </row>
    <row r="17" spans="1:10" s="38" customFormat="1" x14ac:dyDescent="0.25">
      <c r="A17" s="12"/>
      <c r="B17" s="16"/>
      <c r="C17" s="16"/>
      <c r="D17" s="16"/>
      <c r="E17" s="64"/>
      <c r="F17" s="37"/>
      <c r="G17" s="37"/>
      <c r="H17" s="37"/>
      <c r="I17" s="37"/>
      <c r="J17" s="37"/>
    </row>
    <row r="18" spans="1:10" ht="25.5" x14ac:dyDescent="0.25">
      <c r="A18" s="11"/>
      <c r="B18" s="14">
        <v>65</v>
      </c>
      <c r="C18" s="14"/>
      <c r="D18" s="14" t="s">
        <v>54</v>
      </c>
      <c r="E18" s="63">
        <f>SUM(E19:E20)</f>
        <v>711720.2</v>
      </c>
      <c r="F18" s="63">
        <f t="shared" ref="F18:J18" si="4">SUM(F19:F20)</f>
        <v>696800</v>
      </c>
      <c r="G18" s="63">
        <f t="shared" si="4"/>
        <v>762000</v>
      </c>
      <c r="H18" s="63">
        <f t="shared" si="4"/>
        <v>830000</v>
      </c>
      <c r="I18" s="63">
        <f t="shared" si="4"/>
        <v>830000</v>
      </c>
      <c r="J18" s="63">
        <f t="shared" si="4"/>
        <v>830000</v>
      </c>
    </row>
    <row r="19" spans="1:10" s="38" customFormat="1" x14ac:dyDescent="0.25">
      <c r="A19" s="12"/>
      <c r="B19" s="16"/>
      <c r="C19" s="16" t="s">
        <v>52</v>
      </c>
      <c r="D19" s="16" t="s">
        <v>53</v>
      </c>
      <c r="E19" s="64">
        <v>811.46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</row>
    <row r="20" spans="1:10" ht="25.5" x14ac:dyDescent="0.25">
      <c r="A20" s="11"/>
      <c r="B20" s="11"/>
      <c r="C20" s="12" t="s">
        <v>49</v>
      </c>
      <c r="D20" s="15" t="s">
        <v>50</v>
      </c>
      <c r="E20" s="66">
        <v>710908.74</v>
      </c>
      <c r="F20" s="66">
        <v>696800</v>
      </c>
      <c r="G20" s="66">
        <v>762000</v>
      </c>
      <c r="H20" s="66">
        <v>830000</v>
      </c>
      <c r="I20" s="66">
        <v>830000</v>
      </c>
      <c r="J20" s="66">
        <v>830000</v>
      </c>
    </row>
    <row r="21" spans="1:10" x14ac:dyDescent="0.25">
      <c r="A21" s="11"/>
      <c r="B21" s="11"/>
      <c r="C21" s="12"/>
      <c r="D21" s="15"/>
      <c r="E21" s="64"/>
      <c r="F21" s="8"/>
      <c r="G21" s="8"/>
      <c r="H21" s="8"/>
      <c r="I21" s="8"/>
      <c r="J21" s="8"/>
    </row>
    <row r="22" spans="1:10" ht="38.25" x14ac:dyDescent="0.25">
      <c r="A22" s="11"/>
      <c r="B22" s="14">
        <v>66</v>
      </c>
      <c r="C22" s="14"/>
      <c r="D22" s="14" t="s">
        <v>55</v>
      </c>
      <c r="E22" s="63">
        <f>SUM(E23:E23)</f>
        <v>18390.740000000002</v>
      </c>
      <c r="F22" s="63">
        <f t="shared" ref="F22:J22" si="5">SUM(F23:F23)</f>
        <v>13300</v>
      </c>
      <c r="G22" s="63">
        <f t="shared" si="5"/>
        <v>13300</v>
      </c>
      <c r="H22" s="63">
        <f t="shared" si="5"/>
        <v>0</v>
      </c>
      <c r="I22" s="63">
        <f t="shared" si="5"/>
        <v>0</v>
      </c>
      <c r="J22" s="63">
        <f t="shared" si="5"/>
        <v>0</v>
      </c>
    </row>
    <row r="23" spans="1:10" s="38" customFormat="1" x14ac:dyDescent="0.25">
      <c r="A23" s="12"/>
      <c r="B23" s="16"/>
      <c r="C23" s="16" t="s">
        <v>56</v>
      </c>
      <c r="D23" s="16" t="s">
        <v>57</v>
      </c>
      <c r="E23" s="66">
        <v>18390.740000000002</v>
      </c>
      <c r="F23" s="66">
        <v>13300</v>
      </c>
      <c r="G23" s="66">
        <v>13300</v>
      </c>
      <c r="H23" s="66">
        <v>0</v>
      </c>
      <c r="I23" s="66">
        <v>0</v>
      </c>
      <c r="J23" s="66">
        <v>0</v>
      </c>
    </row>
    <row r="24" spans="1:10" s="38" customFormat="1" x14ac:dyDescent="0.25">
      <c r="A24" s="12"/>
      <c r="B24" s="16"/>
      <c r="C24" s="16"/>
      <c r="D24" s="16"/>
      <c r="E24" s="64"/>
      <c r="F24" s="37"/>
      <c r="G24" s="37"/>
      <c r="H24" s="37"/>
      <c r="I24" s="37"/>
      <c r="J24" s="37"/>
    </row>
    <row r="25" spans="1:10" ht="25.5" x14ac:dyDescent="0.25">
      <c r="A25" s="11"/>
      <c r="B25" s="11">
        <v>67</v>
      </c>
      <c r="C25" s="12"/>
      <c r="D25" s="14" t="s">
        <v>38</v>
      </c>
      <c r="E25" s="63">
        <f>SUM(E26:E27)</f>
        <v>857201.3</v>
      </c>
      <c r="F25" s="63">
        <f t="shared" ref="F25:J25" si="6">SUM(F26:F27)</f>
        <v>853754.59000000008</v>
      </c>
      <c r="G25" s="63">
        <f t="shared" si="6"/>
        <v>853754.17</v>
      </c>
      <c r="H25" s="63">
        <f t="shared" si="6"/>
        <v>883754.17</v>
      </c>
      <c r="I25" s="63">
        <f t="shared" si="6"/>
        <v>883754.17</v>
      </c>
      <c r="J25" s="63">
        <f t="shared" si="6"/>
        <v>883754.17</v>
      </c>
    </row>
    <row r="26" spans="1:10" x14ac:dyDescent="0.25">
      <c r="A26" s="14"/>
      <c r="B26" s="14"/>
      <c r="C26" s="12" t="s">
        <v>58</v>
      </c>
      <c r="D26" s="12" t="s">
        <v>13</v>
      </c>
      <c r="E26" s="66">
        <v>217395.87</v>
      </c>
      <c r="F26" s="66">
        <v>213949.17</v>
      </c>
      <c r="G26" s="66">
        <v>213949.17</v>
      </c>
      <c r="H26" s="66">
        <v>243949.17</v>
      </c>
      <c r="I26" s="66">
        <v>243949.17</v>
      </c>
      <c r="J26" s="66">
        <v>243949.17</v>
      </c>
    </row>
    <row r="27" spans="1:10" x14ac:dyDescent="0.25">
      <c r="A27" s="14"/>
      <c r="B27" s="14"/>
      <c r="C27" s="12" t="s">
        <v>63</v>
      </c>
      <c r="D27" s="12" t="s">
        <v>64</v>
      </c>
      <c r="E27" s="66">
        <v>639805.43000000005</v>
      </c>
      <c r="F27" s="66">
        <v>639805.42000000004</v>
      </c>
      <c r="G27" s="66">
        <v>639805</v>
      </c>
      <c r="H27" s="66">
        <v>639805</v>
      </c>
      <c r="I27" s="66">
        <v>639805</v>
      </c>
      <c r="J27" s="66">
        <v>639805</v>
      </c>
    </row>
    <row r="28" spans="1:10" x14ac:dyDescent="0.25">
      <c r="A28" s="45"/>
      <c r="B28" s="11">
        <v>92</v>
      </c>
      <c r="C28" s="45"/>
      <c r="D28" s="14" t="s">
        <v>161</v>
      </c>
      <c r="E28" s="45"/>
      <c r="F28" s="45"/>
      <c r="G28" s="45"/>
      <c r="H28" s="45"/>
      <c r="I28" s="45"/>
      <c r="J28" s="45"/>
    </row>
    <row r="29" spans="1:10" x14ac:dyDescent="0.25">
      <c r="A29" s="11"/>
      <c r="B29" s="11"/>
      <c r="C29" s="12" t="s">
        <v>49</v>
      </c>
      <c r="D29" s="15" t="s">
        <v>162</v>
      </c>
      <c r="E29" s="66">
        <v>0</v>
      </c>
      <c r="F29" s="66">
        <v>0</v>
      </c>
      <c r="G29" s="66">
        <v>1471.37</v>
      </c>
      <c r="H29" s="66">
        <v>0</v>
      </c>
      <c r="I29" s="66">
        <v>0</v>
      </c>
      <c r="J29" s="66">
        <v>0</v>
      </c>
    </row>
    <row r="30" spans="1:10" ht="15.75" customHeight="1" x14ac:dyDescent="0.25">
      <c r="A30" s="80" t="s">
        <v>14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8" x14ac:dyDescent="0.25">
      <c r="A31" s="4"/>
      <c r="B31" s="4"/>
      <c r="C31" s="4"/>
      <c r="D31" s="4"/>
      <c r="E31" s="4"/>
      <c r="F31" s="4"/>
      <c r="G31" s="4"/>
      <c r="H31" s="5"/>
      <c r="I31" s="5"/>
    </row>
    <row r="32" spans="1:10" ht="25.5" x14ac:dyDescent="0.25">
      <c r="A32" s="18" t="s">
        <v>9</v>
      </c>
      <c r="B32" s="17" t="s">
        <v>10</v>
      </c>
      <c r="C32" s="17" t="s">
        <v>11</v>
      </c>
      <c r="D32" s="17" t="s">
        <v>15</v>
      </c>
      <c r="E32" s="17" t="s">
        <v>118</v>
      </c>
      <c r="F32" s="18" t="s">
        <v>44</v>
      </c>
      <c r="G32" s="18" t="s">
        <v>116</v>
      </c>
      <c r="H32" s="18" t="s">
        <v>41</v>
      </c>
      <c r="I32" s="18" t="s">
        <v>35</v>
      </c>
      <c r="J32" s="18" t="s">
        <v>42</v>
      </c>
    </row>
    <row r="33" spans="1:10" x14ac:dyDescent="0.25">
      <c r="A33" s="18"/>
      <c r="B33" s="17"/>
      <c r="C33" s="17"/>
      <c r="D33" s="17"/>
      <c r="E33" s="124">
        <f>+E34+E57</f>
        <v>1586505.24</v>
      </c>
      <c r="F33" s="124">
        <f>+F34+F57</f>
        <v>1564524.59</v>
      </c>
      <c r="G33" s="124">
        <f>+G34+G57</f>
        <v>1631195.54</v>
      </c>
      <c r="H33" s="124">
        <f>+H34+H57</f>
        <v>1714464.17</v>
      </c>
      <c r="I33" s="124">
        <f>+I34+I57</f>
        <v>1714464.17</v>
      </c>
      <c r="J33" s="124">
        <f>+J34+J57</f>
        <v>1714464.17</v>
      </c>
    </row>
    <row r="34" spans="1:10" ht="15.75" customHeight="1" x14ac:dyDescent="0.25">
      <c r="A34" s="10">
        <v>3</v>
      </c>
      <c r="B34" s="10"/>
      <c r="C34" s="10"/>
      <c r="D34" s="10" t="s">
        <v>16</v>
      </c>
      <c r="E34" s="62">
        <f>+E35+E40+E49+E54</f>
        <v>1553934.49</v>
      </c>
      <c r="F34" s="62">
        <f>+F35+F40+F49+F54</f>
        <v>1532671.12</v>
      </c>
      <c r="G34" s="62">
        <f>+G35+G40+G49+G54</f>
        <v>1599342.07</v>
      </c>
      <c r="H34" s="62">
        <f>+H35+H40+H49+H54</f>
        <v>1682611.17</v>
      </c>
      <c r="I34" s="62">
        <f>+I35+I40+I49+I54</f>
        <v>1682611.17</v>
      </c>
      <c r="J34" s="62">
        <f>+J35+J40+J49+J54</f>
        <v>1682611.17</v>
      </c>
    </row>
    <row r="35" spans="1:10" ht="15.75" customHeight="1" x14ac:dyDescent="0.25">
      <c r="A35" s="10"/>
      <c r="B35" s="14">
        <v>31</v>
      </c>
      <c r="C35" s="14"/>
      <c r="D35" s="14" t="s">
        <v>17</v>
      </c>
      <c r="E35" s="63">
        <f>SUM(E36:E38)</f>
        <v>1146831.1800000002</v>
      </c>
      <c r="F35" s="63">
        <f t="shared" ref="F35:J35" si="7">SUM(F36:F38)</f>
        <v>1159333.25</v>
      </c>
      <c r="G35" s="63">
        <f t="shared" si="7"/>
        <v>1179332.83</v>
      </c>
      <c r="H35" s="63">
        <f t="shared" si="7"/>
        <v>1260000</v>
      </c>
      <c r="I35" s="63">
        <f t="shared" si="7"/>
        <v>1260000</v>
      </c>
      <c r="J35" s="63">
        <f t="shared" si="7"/>
        <v>1260000</v>
      </c>
    </row>
    <row r="36" spans="1:10" x14ac:dyDescent="0.25">
      <c r="A36" s="11"/>
      <c r="B36" s="11"/>
      <c r="C36" s="12" t="s">
        <v>58</v>
      </c>
      <c r="D36" s="12" t="s">
        <v>13</v>
      </c>
      <c r="E36" s="66">
        <v>155949.29999999999</v>
      </c>
      <c r="F36" s="66">
        <v>155949.29999999999</v>
      </c>
      <c r="G36" s="66">
        <v>155949.29999999999</v>
      </c>
      <c r="H36" s="66">
        <v>185000</v>
      </c>
      <c r="I36" s="66">
        <v>185000</v>
      </c>
      <c r="J36" s="66">
        <v>185000</v>
      </c>
    </row>
    <row r="37" spans="1:10" x14ac:dyDescent="0.25">
      <c r="A37" s="14"/>
      <c r="B37" s="14"/>
      <c r="C37" s="12" t="s">
        <v>63</v>
      </c>
      <c r="D37" s="12" t="s">
        <v>64</v>
      </c>
      <c r="E37" s="66">
        <v>483111.02</v>
      </c>
      <c r="F37" s="66">
        <f>483111.53+0.42</f>
        <v>483111.95</v>
      </c>
      <c r="G37" s="66">
        <v>483111.53</v>
      </c>
      <c r="H37" s="66">
        <v>500000</v>
      </c>
      <c r="I37" s="66">
        <v>500000</v>
      </c>
      <c r="J37" s="66">
        <v>500000</v>
      </c>
    </row>
    <row r="38" spans="1:10" x14ac:dyDescent="0.25">
      <c r="A38" s="11"/>
      <c r="B38" s="11"/>
      <c r="C38" s="12" t="s">
        <v>49</v>
      </c>
      <c r="D38" s="12" t="s">
        <v>50</v>
      </c>
      <c r="E38" s="66">
        <v>507770.86</v>
      </c>
      <c r="F38" s="66">
        <v>520272</v>
      </c>
      <c r="G38" s="66">
        <v>540272</v>
      </c>
      <c r="H38" s="66">
        <v>575000</v>
      </c>
      <c r="I38" s="66">
        <v>575000</v>
      </c>
      <c r="J38" s="66">
        <v>575000</v>
      </c>
    </row>
    <row r="39" spans="1:10" x14ac:dyDescent="0.25">
      <c r="A39" s="11"/>
      <c r="B39" s="11"/>
      <c r="C39" s="12"/>
      <c r="D39" s="12"/>
      <c r="E39" s="12"/>
      <c r="F39" s="8"/>
      <c r="G39" s="8"/>
      <c r="H39" s="8"/>
      <c r="I39" s="8"/>
      <c r="J39" s="8"/>
    </row>
    <row r="40" spans="1:10" x14ac:dyDescent="0.25">
      <c r="A40" s="11"/>
      <c r="B40" s="11">
        <v>32</v>
      </c>
      <c r="C40" s="12"/>
      <c r="D40" s="11" t="s">
        <v>30</v>
      </c>
      <c r="E40" s="65">
        <f>SUM(E41:E47)</f>
        <v>397958.40000000002</v>
      </c>
      <c r="F40" s="65">
        <f>SUM(F41:F47)</f>
        <v>368689.87</v>
      </c>
      <c r="G40" s="65">
        <f>SUM(G41:G47)</f>
        <v>415361.24</v>
      </c>
      <c r="H40" s="65">
        <f>SUM(H41:H47)</f>
        <v>414561.17</v>
      </c>
      <c r="I40" s="65">
        <f>SUM(I41:I47)</f>
        <v>414561.17</v>
      </c>
      <c r="J40" s="65">
        <f>SUM(J41:J47)</f>
        <v>414561.17</v>
      </c>
    </row>
    <row r="41" spans="1:10" x14ac:dyDescent="0.25">
      <c r="A41" s="11"/>
      <c r="B41" s="11"/>
      <c r="C41" s="12" t="s">
        <v>58</v>
      </c>
      <c r="D41" s="12" t="s">
        <v>13</v>
      </c>
      <c r="E41" s="66">
        <v>61446.57</v>
      </c>
      <c r="F41" s="66">
        <v>57999.87</v>
      </c>
      <c r="G41" s="66">
        <v>57999.87</v>
      </c>
      <c r="H41" s="66">
        <v>58949.17</v>
      </c>
      <c r="I41" s="66">
        <v>58949.17</v>
      </c>
      <c r="J41" s="66">
        <v>58949.17</v>
      </c>
    </row>
    <row r="42" spans="1:10" x14ac:dyDescent="0.25">
      <c r="A42" s="11"/>
      <c r="B42" s="11"/>
      <c r="C42" s="16" t="s">
        <v>52</v>
      </c>
      <c r="D42" s="16" t="s">
        <v>53</v>
      </c>
      <c r="E42" s="66">
        <v>811.46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</row>
    <row r="43" spans="1:10" x14ac:dyDescent="0.25">
      <c r="A43" s="14"/>
      <c r="B43" s="14"/>
      <c r="C43" s="12" t="s">
        <v>63</v>
      </c>
      <c r="D43" s="12" t="s">
        <v>64</v>
      </c>
      <c r="E43" s="66">
        <v>124177.32</v>
      </c>
      <c r="F43" s="66">
        <v>124180</v>
      </c>
      <c r="G43" s="66">
        <v>124180</v>
      </c>
      <c r="H43" s="66">
        <v>107252</v>
      </c>
      <c r="I43" s="66">
        <v>107252</v>
      </c>
      <c r="J43" s="66">
        <v>107252</v>
      </c>
    </row>
    <row r="44" spans="1:10" x14ac:dyDescent="0.25">
      <c r="A44" s="11"/>
      <c r="B44" s="11"/>
      <c r="C44" s="12" t="s">
        <v>49</v>
      </c>
      <c r="D44" s="12" t="s">
        <v>50</v>
      </c>
      <c r="E44" s="66">
        <v>193185.97</v>
      </c>
      <c r="F44" s="66">
        <v>172550</v>
      </c>
      <c r="G44" s="66">
        <v>217750</v>
      </c>
      <c r="H44" s="66">
        <v>247700</v>
      </c>
      <c r="I44" s="66">
        <v>247700</v>
      </c>
      <c r="J44" s="66">
        <v>247700</v>
      </c>
    </row>
    <row r="45" spans="1:10" x14ac:dyDescent="0.25">
      <c r="A45" s="11"/>
      <c r="B45" s="11"/>
      <c r="C45" s="12" t="s">
        <v>49</v>
      </c>
      <c r="D45" s="12" t="s">
        <v>162</v>
      </c>
      <c r="E45" s="66">
        <v>0</v>
      </c>
      <c r="F45" s="66">
        <v>0</v>
      </c>
      <c r="G45" s="66">
        <v>1471.37</v>
      </c>
      <c r="H45" s="66">
        <v>0</v>
      </c>
      <c r="I45" s="66">
        <v>0</v>
      </c>
      <c r="J45" s="66">
        <v>0</v>
      </c>
    </row>
    <row r="46" spans="1:10" x14ac:dyDescent="0.25">
      <c r="A46" s="11"/>
      <c r="B46" s="11"/>
      <c r="C46" s="12" t="s">
        <v>45</v>
      </c>
      <c r="D46" s="12" t="s">
        <v>46</v>
      </c>
      <c r="E46" s="64">
        <v>105.61</v>
      </c>
      <c r="F46" s="66">
        <v>660</v>
      </c>
      <c r="G46" s="66">
        <v>660</v>
      </c>
      <c r="H46" s="66">
        <v>660</v>
      </c>
      <c r="I46" s="66">
        <v>660</v>
      </c>
      <c r="J46" s="66">
        <v>660</v>
      </c>
    </row>
    <row r="47" spans="1:10" s="38" customFormat="1" x14ac:dyDescent="0.25">
      <c r="A47" s="12"/>
      <c r="B47" s="16"/>
      <c r="C47" s="16" t="s">
        <v>56</v>
      </c>
      <c r="D47" s="16" t="s">
        <v>57</v>
      </c>
      <c r="E47" s="66">
        <v>18231.47</v>
      </c>
      <c r="F47" s="66">
        <v>13300</v>
      </c>
      <c r="G47" s="66">
        <v>13300</v>
      </c>
      <c r="H47" s="66">
        <v>0</v>
      </c>
      <c r="I47" s="66">
        <v>0</v>
      </c>
      <c r="J47" s="66">
        <v>0</v>
      </c>
    </row>
    <row r="48" spans="1:10" x14ac:dyDescent="0.25">
      <c r="A48" s="11"/>
      <c r="B48" s="11"/>
      <c r="C48" s="12"/>
      <c r="D48" s="12"/>
      <c r="E48" s="12"/>
      <c r="F48" s="8"/>
      <c r="G48" s="8"/>
      <c r="H48" s="8"/>
      <c r="I48" s="8"/>
      <c r="J48" s="8"/>
    </row>
    <row r="49" spans="1:10" x14ac:dyDescent="0.25">
      <c r="A49" s="11"/>
      <c r="B49" s="11">
        <v>34</v>
      </c>
      <c r="C49" s="12"/>
      <c r="D49" s="11" t="s">
        <v>65</v>
      </c>
      <c r="E49" s="65">
        <f t="shared" ref="E49:J49" si="8">SUM(E50:E52)</f>
        <v>3843.96</v>
      </c>
      <c r="F49" s="65">
        <f t="shared" si="8"/>
        <v>1330</v>
      </c>
      <c r="G49" s="65">
        <f t="shared" si="8"/>
        <v>1330</v>
      </c>
      <c r="H49" s="65">
        <f t="shared" si="8"/>
        <v>2050</v>
      </c>
      <c r="I49" s="65">
        <f t="shared" si="8"/>
        <v>2050</v>
      </c>
      <c r="J49" s="65">
        <f t="shared" si="8"/>
        <v>2050</v>
      </c>
    </row>
    <row r="50" spans="1:10" x14ac:dyDescent="0.25">
      <c r="A50" s="11"/>
      <c r="B50" s="11"/>
      <c r="C50" s="16" t="s">
        <v>52</v>
      </c>
      <c r="D50" s="16" t="s">
        <v>53</v>
      </c>
      <c r="E50" s="66">
        <v>0.76</v>
      </c>
      <c r="F50" s="66">
        <v>10</v>
      </c>
      <c r="G50" s="66">
        <v>10</v>
      </c>
      <c r="H50" s="66">
        <v>50</v>
      </c>
      <c r="I50" s="66">
        <v>50</v>
      </c>
      <c r="J50" s="66">
        <v>50</v>
      </c>
    </row>
    <row r="51" spans="1:10" x14ac:dyDescent="0.25">
      <c r="A51" s="14"/>
      <c r="B51" s="14"/>
      <c r="C51" s="12" t="s">
        <v>63</v>
      </c>
      <c r="D51" s="12" t="s">
        <v>64</v>
      </c>
      <c r="E51" s="66">
        <v>663.61</v>
      </c>
      <c r="F51" s="66">
        <v>660</v>
      </c>
      <c r="G51" s="66">
        <v>660</v>
      </c>
      <c r="H51" s="66">
        <v>700</v>
      </c>
      <c r="I51" s="66">
        <v>700</v>
      </c>
      <c r="J51" s="66">
        <v>700</v>
      </c>
    </row>
    <row r="52" spans="1:10" ht="16.5" customHeight="1" x14ac:dyDescent="0.25">
      <c r="A52" s="11"/>
      <c r="B52" s="11"/>
      <c r="C52" s="12" t="s">
        <v>49</v>
      </c>
      <c r="D52" s="15" t="s">
        <v>50</v>
      </c>
      <c r="E52" s="66">
        <v>3179.59</v>
      </c>
      <c r="F52" s="66">
        <v>660</v>
      </c>
      <c r="G52" s="66">
        <v>660</v>
      </c>
      <c r="H52" s="66">
        <v>1300</v>
      </c>
      <c r="I52" s="66">
        <v>1300</v>
      </c>
      <c r="J52" s="66">
        <v>1300</v>
      </c>
    </row>
    <row r="53" spans="1:10" x14ac:dyDescent="0.25">
      <c r="A53" s="11"/>
      <c r="B53" s="11"/>
      <c r="C53" s="12"/>
      <c r="D53" s="12"/>
      <c r="E53" s="12"/>
      <c r="F53" s="8"/>
      <c r="G53" s="8"/>
      <c r="H53" s="8"/>
      <c r="I53" s="8"/>
      <c r="J53" s="8"/>
    </row>
    <row r="54" spans="1:10" x14ac:dyDescent="0.25">
      <c r="A54" s="11"/>
      <c r="B54" s="11">
        <v>37</v>
      </c>
      <c r="C54" s="12"/>
      <c r="D54" s="11" t="s">
        <v>136</v>
      </c>
      <c r="E54" s="65">
        <f>SUM(E55)</f>
        <v>5300.95</v>
      </c>
      <c r="F54" s="65">
        <f t="shared" ref="F54:J54" si="9">SUM(F55)</f>
        <v>3318</v>
      </c>
      <c r="G54" s="65">
        <f t="shared" si="9"/>
        <v>3318</v>
      </c>
      <c r="H54" s="65">
        <f t="shared" si="9"/>
        <v>6000</v>
      </c>
      <c r="I54" s="65">
        <f t="shared" si="9"/>
        <v>6000</v>
      </c>
      <c r="J54" s="65">
        <f t="shared" si="9"/>
        <v>6000</v>
      </c>
    </row>
    <row r="55" spans="1:10" x14ac:dyDescent="0.25">
      <c r="A55" s="14"/>
      <c r="B55" s="14"/>
      <c r="C55" s="12" t="s">
        <v>63</v>
      </c>
      <c r="D55" s="12" t="s">
        <v>64</v>
      </c>
      <c r="E55" s="66">
        <v>5300.95</v>
      </c>
      <c r="F55" s="66">
        <v>3318</v>
      </c>
      <c r="G55" s="66">
        <v>3318</v>
      </c>
      <c r="H55" s="66">
        <v>6000</v>
      </c>
      <c r="I55" s="66">
        <v>6000</v>
      </c>
      <c r="J55" s="66">
        <v>6000</v>
      </c>
    </row>
    <row r="56" spans="1:10" x14ac:dyDescent="0.25">
      <c r="A56" s="11"/>
      <c r="B56" s="11"/>
      <c r="C56" s="12"/>
      <c r="D56" s="12"/>
      <c r="E56" s="12"/>
      <c r="F56" s="8"/>
      <c r="G56" s="8"/>
      <c r="H56" s="8"/>
      <c r="I56" s="8"/>
      <c r="J56" s="8"/>
    </row>
    <row r="57" spans="1:10" x14ac:dyDescent="0.25">
      <c r="A57" s="13">
        <v>4</v>
      </c>
      <c r="B57" s="13"/>
      <c r="C57" s="13"/>
      <c r="D57" s="22" t="s">
        <v>18</v>
      </c>
      <c r="E57" s="62">
        <f>+E58+E62</f>
        <v>32570.75</v>
      </c>
      <c r="F57" s="62">
        <f t="shared" ref="F57:J57" si="10">+F58+F62</f>
        <v>31853.47</v>
      </c>
      <c r="G57" s="62">
        <f t="shared" si="10"/>
        <v>31853.47</v>
      </c>
      <c r="H57" s="62">
        <f t="shared" si="10"/>
        <v>31853</v>
      </c>
      <c r="I57" s="62">
        <f t="shared" si="10"/>
        <v>31853</v>
      </c>
      <c r="J57" s="62">
        <f t="shared" si="10"/>
        <v>31853</v>
      </c>
    </row>
    <row r="58" spans="1:10" ht="25.5" x14ac:dyDescent="0.25">
      <c r="A58" s="14"/>
      <c r="B58" s="14">
        <v>41</v>
      </c>
      <c r="C58" s="14"/>
      <c r="D58" s="23" t="s">
        <v>19</v>
      </c>
      <c r="E58" s="65">
        <f>SUM(E59:E60)</f>
        <v>10286.019999999999</v>
      </c>
      <c r="F58" s="65">
        <f t="shared" ref="F58:J58" si="11">SUM(F59:F60)</f>
        <v>0</v>
      </c>
      <c r="G58" s="65">
        <f t="shared" si="11"/>
        <v>0</v>
      </c>
      <c r="H58" s="65">
        <f t="shared" si="11"/>
        <v>0</v>
      </c>
      <c r="I58" s="65">
        <f t="shared" si="11"/>
        <v>0</v>
      </c>
      <c r="J58" s="65">
        <f t="shared" si="11"/>
        <v>0</v>
      </c>
    </row>
    <row r="59" spans="1:10" x14ac:dyDescent="0.25">
      <c r="A59" s="14"/>
      <c r="B59" s="14"/>
      <c r="C59" s="12" t="s">
        <v>63</v>
      </c>
      <c r="D59" s="12" t="s">
        <v>64</v>
      </c>
      <c r="E59" s="66">
        <v>9954.2099999999991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</row>
    <row r="60" spans="1:10" x14ac:dyDescent="0.25">
      <c r="A60" s="11"/>
      <c r="B60" s="11"/>
      <c r="C60" s="12" t="s">
        <v>45</v>
      </c>
      <c r="D60" s="12" t="s">
        <v>46</v>
      </c>
      <c r="E60" s="66">
        <v>331.81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</row>
    <row r="61" spans="1:10" x14ac:dyDescent="0.25">
      <c r="A61" s="11"/>
      <c r="B61" s="11"/>
      <c r="C61" s="12"/>
      <c r="D61" s="12"/>
      <c r="E61" s="12"/>
      <c r="F61" s="8"/>
      <c r="G61" s="8"/>
      <c r="H61" s="8"/>
      <c r="I61" s="8"/>
      <c r="J61" s="8"/>
    </row>
    <row r="62" spans="1:10" x14ac:dyDescent="0.25">
      <c r="A62" s="14"/>
      <c r="B62" s="14">
        <v>42</v>
      </c>
      <c r="C62" s="14"/>
      <c r="D62" s="23" t="s">
        <v>39</v>
      </c>
      <c r="E62" s="65">
        <f>SUM(E63:E65)</f>
        <v>22284.73</v>
      </c>
      <c r="F62" s="65">
        <f t="shared" ref="F62:J62" si="12">SUM(F63:F65)</f>
        <v>31853.47</v>
      </c>
      <c r="G62" s="65">
        <f t="shared" si="12"/>
        <v>31853.47</v>
      </c>
      <c r="H62" s="65">
        <f t="shared" si="12"/>
        <v>31853</v>
      </c>
      <c r="I62" s="65">
        <f t="shared" si="12"/>
        <v>31853</v>
      </c>
      <c r="J62" s="65">
        <f t="shared" si="12"/>
        <v>31853</v>
      </c>
    </row>
    <row r="63" spans="1:10" x14ac:dyDescent="0.25">
      <c r="A63" s="14"/>
      <c r="B63" s="14"/>
      <c r="C63" s="12" t="s">
        <v>63</v>
      </c>
      <c r="D63" s="12" t="s">
        <v>64</v>
      </c>
      <c r="E63" s="66">
        <v>21899.26</v>
      </c>
      <c r="F63" s="66">
        <v>31853.47</v>
      </c>
      <c r="G63" s="66">
        <v>31853.47</v>
      </c>
      <c r="H63" s="66">
        <v>31853</v>
      </c>
      <c r="I63" s="66">
        <v>31853</v>
      </c>
      <c r="J63" s="66">
        <v>31853</v>
      </c>
    </row>
    <row r="64" spans="1:10" x14ac:dyDescent="0.25">
      <c r="A64" s="11"/>
      <c r="B64" s="11"/>
      <c r="C64" s="12" t="s">
        <v>45</v>
      </c>
      <c r="D64" s="12" t="s">
        <v>46</v>
      </c>
      <c r="E64" s="66">
        <v>226.2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</row>
    <row r="65" spans="1:10" s="38" customFormat="1" x14ac:dyDescent="0.25">
      <c r="A65" s="12"/>
      <c r="B65" s="16"/>
      <c r="C65" s="16" t="s">
        <v>56</v>
      </c>
      <c r="D65" s="16" t="s">
        <v>57</v>
      </c>
      <c r="E65" s="66">
        <v>159.27000000000001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</row>
    <row r="66" spans="1:10" x14ac:dyDescent="0.25">
      <c r="E66" s="61"/>
      <c r="F66" s="61"/>
      <c r="G66" s="61"/>
      <c r="H66" s="61"/>
      <c r="I66" s="61"/>
      <c r="J66" s="61"/>
    </row>
    <row r="68" spans="1:10" x14ac:dyDescent="0.25">
      <c r="E68" s="61"/>
      <c r="G68" s="61"/>
      <c r="H68" s="61"/>
      <c r="I68" s="61"/>
      <c r="J68" s="61"/>
    </row>
    <row r="69" spans="1:10" x14ac:dyDescent="0.25">
      <c r="E69" s="61"/>
    </row>
  </sheetData>
  <mergeCells count="5">
    <mergeCell ref="A1:J1"/>
    <mergeCell ref="A7:J7"/>
    <mergeCell ref="A5:J5"/>
    <mergeCell ref="A3:J3"/>
    <mergeCell ref="A30:J3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workbookViewId="0">
      <selection sqref="A1:G1"/>
    </sheetView>
  </sheetViews>
  <sheetFormatPr defaultRowHeight="15" x14ac:dyDescent="0.25"/>
  <cols>
    <col min="1" max="1" width="37.7109375" style="40" customWidth="1"/>
    <col min="2" max="2" width="25.140625" style="40" customWidth="1"/>
    <col min="3" max="3" width="25.28515625" customWidth="1"/>
    <col min="4" max="4" width="24" customWidth="1"/>
    <col min="5" max="6" width="25.28515625" customWidth="1"/>
    <col min="7" max="7" width="21.140625" customWidth="1"/>
  </cols>
  <sheetData>
    <row r="1" spans="1:7" ht="42" customHeight="1" x14ac:dyDescent="0.25">
      <c r="A1" s="80" t="s">
        <v>164</v>
      </c>
      <c r="B1" s="80"/>
      <c r="C1" s="80"/>
      <c r="D1" s="80"/>
      <c r="E1" s="80"/>
      <c r="F1" s="80"/>
      <c r="G1" s="80"/>
    </row>
    <row r="2" spans="1:7" ht="18" customHeight="1" x14ac:dyDescent="0.25">
      <c r="A2" s="39"/>
      <c r="B2" s="39"/>
      <c r="C2" s="4"/>
      <c r="D2" s="4"/>
      <c r="E2" s="4"/>
      <c r="F2" s="4"/>
    </row>
    <row r="3" spans="1:7" ht="15.75" x14ac:dyDescent="0.25">
      <c r="A3" s="80" t="s">
        <v>27</v>
      </c>
      <c r="B3" s="80"/>
      <c r="C3" s="80"/>
      <c r="D3" s="80"/>
      <c r="E3" s="80"/>
      <c r="F3" s="80"/>
      <c r="G3" s="80"/>
    </row>
    <row r="4" spans="1:7" ht="18" x14ac:dyDescent="0.25">
      <c r="A4" s="39"/>
      <c r="B4" s="39"/>
      <c r="C4" s="4"/>
      <c r="D4" s="4"/>
      <c r="E4" s="5"/>
      <c r="F4" s="5"/>
    </row>
    <row r="5" spans="1:7" ht="18" customHeight="1" x14ac:dyDescent="0.25">
      <c r="A5" s="80" t="s">
        <v>8</v>
      </c>
      <c r="B5" s="80"/>
      <c r="C5" s="80"/>
      <c r="D5" s="80"/>
      <c r="E5" s="80"/>
      <c r="F5" s="80"/>
      <c r="G5" s="80"/>
    </row>
    <row r="6" spans="1:7" ht="18" x14ac:dyDescent="0.25">
      <c r="A6" s="39"/>
      <c r="B6" s="39"/>
      <c r="C6" s="4"/>
      <c r="D6" s="4"/>
      <c r="E6" s="5"/>
      <c r="F6" s="5"/>
    </row>
    <row r="7" spans="1:7" ht="15.75" customHeight="1" x14ac:dyDescent="0.25">
      <c r="A7" s="80" t="s">
        <v>20</v>
      </c>
      <c r="B7" s="80"/>
      <c r="C7" s="80"/>
      <c r="D7" s="80"/>
      <c r="E7" s="80"/>
      <c r="F7" s="80"/>
      <c r="G7" s="80"/>
    </row>
    <row r="8" spans="1:7" ht="18" x14ac:dyDescent="0.25">
      <c r="A8" s="39"/>
      <c r="B8" s="39"/>
      <c r="C8" s="4"/>
      <c r="D8" s="4"/>
      <c r="E8" s="5"/>
      <c r="F8" s="5"/>
    </row>
    <row r="9" spans="1:7" ht="25.5" x14ac:dyDescent="0.25">
      <c r="A9" s="18" t="s">
        <v>21</v>
      </c>
      <c r="B9" s="18" t="s">
        <v>118</v>
      </c>
      <c r="C9" s="18" t="s">
        <v>44</v>
      </c>
      <c r="D9" s="18" t="s">
        <v>116</v>
      </c>
      <c r="E9" s="18" t="s">
        <v>41</v>
      </c>
      <c r="F9" s="18" t="s">
        <v>35</v>
      </c>
      <c r="G9" s="18" t="s">
        <v>42</v>
      </c>
    </row>
    <row r="10" spans="1:7" ht="15.75" customHeight="1" x14ac:dyDescent="0.25">
      <c r="A10" s="10" t="s">
        <v>22</v>
      </c>
      <c r="B10" s="62">
        <f>B48</f>
        <v>1586505.24</v>
      </c>
      <c r="C10" s="62">
        <f t="shared" ref="C10:G10" si="0">C48</f>
        <v>1564524.59</v>
      </c>
      <c r="D10" s="62">
        <f t="shared" si="0"/>
        <v>1631195.54</v>
      </c>
      <c r="E10" s="62">
        <f t="shared" si="0"/>
        <v>1714464.17</v>
      </c>
      <c r="F10" s="62">
        <f t="shared" si="0"/>
        <v>1714464.17</v>
      </c>
      <c r="G10" s="62">
        <f t="shared" si="0"/>
        <v>1714464.17</v>
      </c>
    </row>
    <row r="11" spans="1:7" ht="15.75" customHeight="1" x14ac:dyDescent="0.25">
      <c r="A11" s="42" t="s">
        <v>69</v>
      </c>
      <c r="B11" s="42"/>
      <c r="C11" s="8"/>
      <c r="D11" s="8"/>
      <c r="E11" s="8"/>
      <c r="F11" s="8"/>
      <c r="G11" s="8"/>
    </row>
    <row r="12" spans="1:7" s="38" customFormat="1" x14ac:dyDescent="0.25">
      <c r="A12" s="43" t="s">
        <v>70</v>
      </c>
      <c r="B12" s="43"/>
      <c r="C12" s="37"/>
      <c r="D12" s="37"/>
      <c r="E12" s="37"/>
      <c r="F12" s="37"/>
      <c r="G12" s="37"/>
    </row>
    <row r="13" spans="1:7" s="38" customFormat="1" x14ac:dyDescent="0.25">
      <c r="A13" s="43" t="s">
        <v>71</v>
      </c>
      <c r="B13" s="43"/>
      <c r="C13" s="37"/>
      <c r="D13" s="37"/>
      <c r="E13" s="37"/>
      <c r="F13" s="37"/>
      <c r="G13" s="37"/>
    </row>
    <row r="14" spans="1:7" s="38" customFormat="1" x14ac:dyDescent="0.25">
      <c r="A14" s="43" t="s">
        <v>72</v>
      </c>
      <c r="B14" s="43"/>
      <c r="C14" s="37"/>
      <c r="D14" s="37"/>
      <c r="E14" s="37"/>
      <c r="F14" s="37"/>
      <c r="G14" s="41"/>
    </row>
    <row r="15" spans="1:7" s="38" customFormat="1" x14ac:dyDescent="0.25">
      <c r="A15" s="43" t="s">
        <v>73</v>
      </c>
      <c r="B15" s="43"/>
      <c r="C15" s="37"/>
      <c r="D15" s="37"/>
      <c r="E15" s="37"/>
      <c r="F15" s="37"/>
      <c r="G15" s="41"/>
    </row>
    <row r="16" spans="1:7" s="38" customFormat="1" x14ac:dyDescent="0.25">
      <c r="A16" s="43" t="s">
        <v>74</v>
      </c>
      <c r="B16" s="43"/>
      <c r="C16" s="44"/>
      <c r="D16" s="44"/>
      <c r="E16" s="44"/>
      <c r="F16" s="44"/>
      <c r="G16" s="44"/>
    </row>
    <row r="17" spans="1:7" s="38" customFormat="1" ht="25.5" x14ac:dyDescent="0.25">
      <c r="A17" s="43" t="s">
        <v>75</v>
      </c>
      <c r="B17" s="43"/>
      <c r="C17" s="44"/>
      <c r="D17" s="44"/>
      <c r="E17" s="44"/>
      <c r="F17" s="44"/>
      <c r="G17" s="44"/>
    </row>
    <row r="18" spans="1:7" ht="25.5" x14ac:dyDescent="0.25">
      <c r="A18" s="42" t="s">
        <v>76</v>
      </c>
      <c r="B18" s="42"/>
      <c r="C18" s="45"/>
      <c r="D18" s="45"/>
      <c r="E18" s="45"/>
      <c r="F18" s="45"/>
      <c r="G18" s="45"/>
    </row>
    <row r="19" spans="1:7" s="38" customFormat="1" x14ac:dyDescent="0.25">
      <c r="A19" s="43" t="s">
        <v>77</v>
      </c>
      <c r="B19" s="43"/>
      <c r="C19" s="44"/>
      <c r="D19" s="44"/>
      <c r="E19" s="44"/>
      <c r="F19" s="44"/>
      <c r="G19" s="44"/>
    </row>
    <row r="20" spans="1:7" s="38" customFormat="1" x14ac:dyDescent="0.25">
      <c r="A20" s="43" t="s">
        <v>78</v>
      </c>
      <c r="B20" s="43"/>
      <c r="C20" s="44"/>
      <c r="D20" s="44"/>
      <c r="E20" s="44"/>
      <c r="F20" s="44"/>
      <c r="G20" s="44"/>
    </row>
    <row r="21" spans="1:7" s="38" customFormat="1" x14ac:dyDescent="0.25">
      <c r="A21" s="43" t="s">
        <v>79</v>
      </c>
      <c r="B21" s="43"/>
      <c r="C21" s="44"/>
      <c r="D21" s="44"/>
      <c r="E21" s="44"/>
      <c r="F21" s="44"/>
      <c r="G21" s="44"/>
    </row>
    <row r="22" spans="1:7" s="38" customFormat="1" x14ac:dyDescent="0.25">
      <c r="A22" s="43" t="s">
        <v>80</v>
      </c>
      <c r="B22" s="43"/>
      <c r="C22" s="44"/>
      <c r="D22" s="44"/>
      <c r="E22" s="44"/>
      <c r="F22" s="44"/>
      <c r="G22" s="44"/>
    </row>
    <row r="23" spans="1:7" s="38" customFormat="1" ht="25.5" x14ac:dyDescent="0.25">
      <c r="A23" s="43" t="s">
        <v>81</v>
      </c>
      <c r="B23" s="43"/>
      <c r="C23" s="44"/>
      <c r="D23" s="44"/>
      <c r="E23" s="44"/>
      <c r="F23" s="44"/>
      <c r="G23" s="44"/>
    </row>
    <row r="24" spans="1:7" s="38" customFormat="1" ht="25.5" x14ac:dyDescent="0.25">
      <c r="A24" s="43" t="s">
        <v>82</v>
      </c>
      <c r="B24" s="43"/>
      <c r="C24" s="44"/>
      <c r="D24" s="44"/>
      <c r="E24" s="44"/>
      <c r="F24" s="44"/>
      <c r="G24" s="44"/>
    </row>
    <row r="25" spans="1:7" x14ac:dyDescent="0.25">
      <c r="A25" s="42" t="s">
        <v>83</v>
      </c>
      <c r="B25" s="42"/>
      <c r="C25" s="45"/>
      <c r="D25" s="45"/>
      <c r="E25" s="45"/>
      <c r="F25" s="45"/>
      <c r="G25" s="45"/>
    </row>
    <row r="26" spans="1:7" s="38" customFormat="1" x14ac:dyDescent="0.25">
      <c r="A26" s="43" t="s">
        <v>84</v>
      </c>
      <c r="B26" s="43"/>
      <c r="C26" s="44"/>
      <c r="D26" s="44"/>
      <c r="E26" s="44"/>
      <c r="F26" s="44"/>
      <c r="G26" s="44"/>
    </row>
    <row r="27" spans="1:7" s="38" customFormat="1" x14ac:dyDescent="0.25">
      <c r="A27" s="43" t="s">
        <v>85</v>
      </c>
      <c r="B27" s="43"/>
      <c r="C27" s="44"/>
      <c r="D27" s="44"/>
      <c r="E27" s="44"/>
      <c r="F27" s="44"/>
      <c r="G27" s="44"/>
    </row>
    <row r="28" spans="1:7" s="38" customFormat="1" x14ac:dyDescent="0.25">
      <c r="A28" s="43" t="s">
        <v>86</v>
      </c>
      <c r="B28" s="43"/>
      <c r="C28" s="44"/>
      <c r="D28" s="44"/>
      <c r="E28" s="44"/>
      <c r="F28" s="44"/>
      <c r="G28" s="44"/>
    </row>
    <row r="29" spans="1:7" s="38" customFormat="1" x14ac:dyDescent="0.25">
      <c r="A29" s="43" t="s">
        <v>87</v>
      </c>
      <c r="B29" s="43"/>
      <c r="C29" s="44"/>
      <c r="D29" s="44"/>
      <c r="E29" s="44"/>
      <c r="F29" s="44"/>
      <c r="G29" s="44"/>
    </row>
    <row r="30" spans="1:7" s="38" customFormat="1" x14ac:dyDescent="0.25">
      <c r="A30" s="43" t="s">
        <v>88</v>
      </c>
      <c r="B30" s="43"/>
      <c r="C30" s="44"/>
      <c r="D30" s="44"/>
      <c r="E30" s="44"/>
      <c r="F30" s="44"/>
      <c r="G30" s="44"/>
    </row>
    <row r="31" spans="1:7" s="38" customFormat="1" ht="25.5" x14ac:dyDescent="0.25">
      <c r="A31" s="43" t="s">
        <v>89</v>
      </c>
      <c r="B31" s="43"/>
      <c r="C31" s="44"/>
      <c r="D31" s="44"/>
      <c r="E31" s="44"/>
      <c r="F31" s="44"/>
      <c r="G31" s="44"/>
    </row>
    <row r="32" spans="1:7" x14ac:dyDescent="0.25">
      <c r="A32" s="42" t="s">
        <v>90</v>
      </c>
      <c r="B32" s="42"/>
      <c r="C32" s="45"/>
      <c r="D32" s="45"/>
      <c r="E32" s="45"/>
      <c r="F32" s="45"/>
      <c r="G32" s="45"/>
    </row>
    <row r="33" spans="1:7" s="38" customFormat="1" x14ac:dyDescent="0.25">
      <c r="A33" s="43" t="s">
        <v>91</v>
      </c>
      <c r="B33" s="43"/>
      <c r="C33" s="44"/>
      <c r="D33" s="44"/>
      <c r="E33" s="44"/>
      <c r="F33" s="44"/>
      <c r="G33" s="44"/>
    </row>
    <row r="34" spans="1:7" s="38" customFormat="1" x14ac:dyDescent="0.25">
      <c r="A34" s="43" t="s">
        <v>92</v>
      </c>
      <c r="B34" s="43"/>
      <c r="C34" s="44"/>
      <c r="D34" s="44"/>
      <c r="E34" s="44"/>
      <c r="F34" s="44"/>
      <c r="G34" s="44"/>
    </row>
    <row r="35" spans="1:7" s="38" customFormat="1" x14ac:dyDescent="0.25">
      <c r="A35" s="43" t="s">
        <v>93</v>
      </c>
      <c r="B35" s="43"/>
      <c r="C35" s="44"/>
      <c r="D35" s="44"/>
      <c r="E35" s="44"/>
      <c r="F35" s="44"/>
      <c r="G35" s="44"/>
    </row>
    <row r="36" spans="1:7" s="38" customFormat="1" x14ac:dyDescent="0.25">
      <c r="A36" s="43" t="s">
        <v>94</v>
      </c>
      <c r="B36" s="43"/>
      <c r="C36" s="44"/>
      <c r="D36" s="44"/>
      <c r="E36" s="44"/>
      <c r="F36" s="44"/>
      <c r="G36" s="44"/>
    </row>
    <row r="37" spans="1:7" s="38" customFormat="1" ht="25.5" x14ac:dyDescent="0.25">
      <c r="A37" s="43" t="s">
        <v>95</v>
      </c>
      <c r="B37" s="43"/>
      <c r="C37" s="44"/>
      <c r="D37" s="44"/>
      <c r="E37" s="44"/>
      <c r="F37" s="44"/>
      <c r="G37" s="44"/>
    </row>
    <row r="38" spans="1:7" s="38" customFormat="1" ht="25.5" x14ac:dyDescent="0.25">
      <c r="A38" s="43" t="s">
        <v>96</v>
      </c>
      <c r="B38" s="43"/>
      <c r="C38" s="44"/>
      <c r="D38" s="44"/>
      <c r="E38" s="44"/>
      <c r="F38" s="44"/>
      <c r="G38" s="44"/>
    </row>
    <row r="39" spans="1:7" x14ac:dyDescent="0.25">
      <c r="A39" s="42" t="s">
        <v>97</v>
      </c>
      <c r="B39" s="42"/>
      <c r="C39" s="45"/>
      <c r="D39" s="45"/>
      <c r="E39" s="45"/>
      <c r="F39" s="45"/>
      <c r="G39" s="45"/>
    </row>
    <row r="40" spans="1:7" s="38" customFormat="1" x14ac:dyDescent="0.25">
      <c r="A40" s="43" t="s">
        <v>98</v>
      </c>
      <c r="B40" s="43"/>
      <c r="C40" s="44"/>
      <c r="D40" s="44"/>
      <c r="E40" s="44"/>
      <c r="F40" s="44"/>
      <c r="G40" s="44"/>
    </row>
    <row r="41" spans="1:7" s="38" customFormat="1" x14ac:dyDescent="0.25">
      <c r="A41" s="43" t="s">
        <v>99</v>
      </c>
      <c r="B41" s="43"/>
      <c r="C41" s="44"/>
      <c r="D41" s="44"/>
      <c r="E41" s="44"/>
      <c r="F41" s="44"/>
      <c r="G41" s="44"/>
    </row>
    <row r="42" spans="1:7" s="38" customFormat="1" ht="25.5" x14ac:dyDescent="0.25">
      <c r="A42" s="43" t="s">
        <v>100</v>
      </c>
      <c r="B42" s="43"/>
      <c r="C42" s="44"/>
      <c r="D42" s="44"/>
      <c r="E42" s="44"/>
      <c r="F42" s="44"/>
      <c r="G42" s="44"/>
    </row>
    <row r="43" spans="1:7" s="38" customFormat="1" x14ac:dyDescent="0.25">
      <c r="A43" s="43" t="s">
        <v>101</v>
      </c>
      <c r="B43" s="43"/>
      <c r="C43" s="44"/>
      <c r="D43" s="44"/>
      <c r="E43" s="44"/>
      <c r="F43" s="44"/>
      <c r="G43" s="44"/>
    </row>
    <row r="44" spans="1:7" s="38" customFormat="1" ht="25.5" x14ac:dyDescent="0.25">
      <c r="A44" s="43" t="s">
        <v>102</v>
      </c>
      <c r="B44" s="43"/>
      <c r="C44" s="44"/>
      <c r="D44" s="44"/>
      <c r="E44" s="44"/>
      <c r="F44" s="44"/>
      <c r="G44" s="44"/>
    </row>
    <row r="45" spans="1:7" s="38" customFormat="1" x14ac:dyDescent="0.25">
      <c r="A45" s="43" t="s">
        <v>103</v>
      </c>
      <c r="B45" s="43"/>
      <c r="C45" s="44"/>
      <c r="D45" s="44"/>
      <c r="E45" s="44"/>
      <c r="F45" s="44"/>
      <c r="G45" s="44"/>
    </row>
    <row r="46" spans="1:7" s="38" customFormat="1" x14ac:dyDescent="0.25">
      <c r="A46" s="43" t="s">
        <v>104</v>
      </c>
      <c r="B46" s="43"/>
      <c r="C46" s="44"/>
      <c r="D46" s="44"/>
      <c r="E46" s="44"/>
      <c r="F46" s="44"/>
      <c r="G46" s="44"/>
    </row>
    <row r="47" spans="1:7" s="38" customFormat="1" ht="25.5" x14ac:dyDescent="0.25">
      <c r="A47" s="43" t="s">
        <v>105</v>
      </c>
      <c r="B47" s="43"/>
      <c r="C47" s="44"/>
      <c r="D47" s="44"/>
      <c r="E47" s="44"/>
      <c r="F47" s="44"/>
      <c r="G47" s="44"/>
    </row>
    <row r="48" spans="1:7" x14ac:dyDescent="0.25">
      <c r="A48" s="42" t="s">
        <v>106</v>
      </c>
      <c r="B48" s="67">
        <f>SUM(B49:B57)</f>
        <v>1586505.24</v>
      </c>
      <c r="C48" s="67">
        <f t="shared" ref="C48:G48" si="1">SUM(C49:C57)</f>
        <v>1564524.59</v>
      </c>
      <c r="D48" s="67">
        <f t="shared" si="1"/>
        <v>1631195.54</v>
      </c>
      <c r="E48" s="67">
        <f t="shared" si="1"/>
        <v>1714464.17</v>
      </c>
      <c r="F48" s="67">
        <f t="shared" si="1"/>
        <v>1714464.17</v>
      </c>
      <c r="G48" s="67">
        <f t="shared" si="1"/>
        <v>1714464.17</v>
      </c>
    </row>
    <row r="49" spans="1:7" s="38" customFormat="1" x14ac:dyDescent="0.25">
      <c r="A49" s="43" t="s">
        <v>107</v>
      </c>
      <c r="B49" s="43"/>
      <c r="C49" s="44"/>
      <c r="D49" s="44"/>
      <c r="E49" s="44"/>
      <c r="F49" s="44"/>
      <c r="G49" s="44"/>
    </row>
    <row r="50" spans="1:7" s="38" customFormat="1" x14ac:dyDescent="0.25">
      <c r="A50" s="43" t="s">
        <v>108</v>
      </c>
      <c r="B50" s="68">
        <f>' Račun prihoda i rashoda'!E33</f>
        <v>1586505.24</v>
      </c>
      <c r="C50" s="68">
        <f>' Račun prihoda i rashoda'!F33</f>
        <v>1564524.59</v>
      </c>
      <c r="D50" s="68">
        <f>' Račun prihoda i rashoda'!G33</f>
        <v>1631195.54</v>
      </c>
      <c r="E50" s="68">
        <f>' Račun prihoda i rashoda'!H33</f>
        <v>1714464.17</v>
      </c>
      <c r="F50" s="68">
        <f>' Račun prihoda i rashoda'!I33</f>
        <v>1714464.17</v>
      </c>
      <c r="G50" s="68">
        <f>' Račun prihoda i rashoda'!J33</f>
        <v>1714464.17</v>
      </c>
    </row>
    <row r="51" spans="1:7" s="38" customFormat="1" x14ac:dyDescent="0.25">
      <c r="A51" s="43" t="s">
        <v>109</v>
      </c>
      <c r="B51" s="43"/>
      <c r="C51" s="44"/>
      <c r="D51" s="44"/>
      <c r="E51" s="44"/>
      <c r="F51" s="44"/>
      <c r="G51" s="44"/>
    </row>
    <row r="52" spans="1:7" s="38" customFormat="1" x14ac:dyDescent="0.25">
      <c r="A52" s="43" t="s">
        <v>110</v>
      </c>
      <c r="B52" s="43"/>
      <c r="C52" s="44"/>
      <c r="D52" s="44"/>
      <c r="E52" s="44"/>
      <c r="F52" s="44"/>
      <c r="G52" s="44"/>
    </row>
    <row r="53" spans="1:7" s="38" customFormat="1" x14ac:dyDescent="0.25">
      <c r="A53" s="43" t="s">
        <v>111</v>
      </c>
      <c r="B53" s="43"/>
      <c r="C53" s="44"/>
      <c r="D53" s="44"/>
      <c r="E53" s="44"/>
      <c r="F53" s="44"/>
      <c r="G53" s="44"/>
    </row>
    <row r="54" spans="1:7" s="38" customFormat="1" x14ac:dyDescent="0.25">
      <c r="A54" s="43" t="s">
        <v>112</v>
      </c>
      <c r="B54" s="43"/>
      <c r="C54" s="44"/>
      <c r="D54" s="44"/>
      <c r="E54" s="44"/>
      <c r="F54" s="44"/>
      <c r="G54" s="44"/>
    </row>
    <row r="55" spans="1:7" s="38" customFormat="1" ht="38.25" x14ac:dyDescent="0.25">
      <c r="A55" s="43" t="s">
        <v>113</v>
      </c>
      <c r="B55" s="43"/>
      <c r="C55" s="44"/>
      <c r="D55" s="44"/>
      <c r="E55" s="44"/>
      <c r="F55" s="44"/>
      <c r="G55" s="44"/>
    </row>
    <row r="56" spans="1:7" s="38" customFormat="1" x14ac:dyDescent="0.25">
      <c r="A56" s="43" t="s">
        <v>114</v>
      </c>
      <c r="B56" s="43"/>
      <c r="C56" s="44"/>
      <c r="D56" s="44"/>
      <c r="E56" s="44"/>
      <c r="F56" s="44"/>
      <c r="G56" s="44"/>
    </row>
    <row r="57" spans="1:7" s="38" customFormat="1" ht="25.5" x14ac:dyDescent="0.25">
      <c r="A57" s="43" t="s">
        <v>115</v>
      </c>
      <c r="B57" s="43"/>
      <c r="C57" s="44"/>
      <c r="D57" s="44"/>
      <c r="E57" s="44"/>
      <c r="F57" s="44"/>
      <c r="G57" s="44"/>
    </row>
    <row r="58" spans="1:7" x14ac:dyDescent="0.25">
      <c r="A58" s="46" t="s">
        <v>37</v>
      </c>
      <c r="B58" s="46"/>
      <c r="C58" s="44"/>
      <c r="D58" s="44"/>
      <c r="E58" s="44"/>
      <c r="F58" s="44"/>
      <c r="G58" s="44"/>
    </row>
  </sheetData>
  <mergeCells count="4">
    <mergeCell ref="A7:G7"/>
    <mergeCell ref="A5:G5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1" bestFit="1" customWidth="1"/>
    <col min="5" max="5" width="22.42578125" customWidth="1"/>
    <col min="6" max="6" width="25.28515625" customWidth="1"/>
    <col min="7" max="7" width="23.140625" customWidth="1"/>
    <col min="8" max="8" width="25.28515625" customWidth="1"/>
    <col min="9" max="9" width="21.5703125" customWidth="1"/>
    <col min="10" max="10" width="20.28515625" customWidth="1"/>
  </cols>
  <sheetData>
    <row r="1" spans="1:10" ht="42" customHeight="1" x14ac:dyDescent="0.25">
      <c r="A1" s="80" t="s">
        <v>164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0" ht="15.75" customHeight="1" x14ac:dyDescent="0.2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0" ht="18" customHeight="1" x14ac:dyDescent="0.25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10" ht="25.5" x14ac:dyDescent="0.25">
      <c r="A7" s="18" t="s">
        <v>9</v>
      </c>
      <c r="B7" s="17" t="s">
        <v>10</v>
      </c>
      <c r="C7" s="17" t="s">
        <v>11</v>
      </c>
      <c r="D7" s="17" t="s">
        <v>40</v>
      </c>
      <c r="E7" s="17" t="s">
        <v>118</v>
      </c>
      <c r="F7" s="18" t="s">
        <v>44</v>
      </c>
      <c r="G7" s="18" t="s">
        <v>116</v>
      </c>
      <c r="H7" s="18" t="s">
        <v>41</v>
      </c>
      <c r="I7" s="18" t="s">
        <v>35</v>
      </c>
      <c r="J7" s="18" t="s">
        <v>42</v>
      </c>
    </row>
    <row r="8" spans="1:10" ht="25.5" x14ac:dyDescent="0.25">
      <c r="A8" s="10">
        <v>8</v>
      </c>
      <c r="B8" s="10"/>
      <c r="C8" s="10"/>
      <c r="D8" s="10" t="s">
        <v>24</v>
      </c>
      <c r="E8" s="10"/>
      <c r="F8" s="8"/>
      <c r="G8" s="8"/>
      <c r="H8" s="8"/>
      <c r="I8" s="8"/>
      <c r="J8" s="8"/>
    </row>
    <row r="9" spans="1:10" ht="25.5" x14ac:dyDescent="0.25">
      <c r="A9" s="14"/>
      <c r="B9" s="14">
        <v>81</v>
      </c>
      <c r="C9" s="14"/>
      <c r="D9" s="14" t="s">
        <v>68</v>
      </c>
      <c r="E9" s="14"/>
      <c r="F9" s="8"/>
      <c r="G9" s="8"/>
      <c r="H9" s="8"/>
      <c r="I9" s="8"/>
      <c r="J9" s="8"/>
    </row>
    <row r="10" spans="1:10" x14ac:dyDescent="0.25">
      <c r="A10" s="10"/>
      <c r="B10" s="10"/>
      <c r="C10" s="16" t="s">
        <v>52</v>
      </c>
      <c r="D10" s="16" t="s">
        <v>53</v>
      </c>
      <c r="E10" s="16"/>
      <c r="F10" s="8"/>
      <c r="G10" s="8"/>
      <c r="H10" s="8"/>
      <c r="I10" s="8"/>
      <c r="J10" s="8"/>
    </row>
    <row r="11" spans="1:10" x14ac:dyDescent="0.25">
      <c r="A11" s="10"/>
      <c r="B11" s="24" t="s">
        <v>37</v>
      </c>
      <c r="C11" s="16"/>
      <c r="D11" s="16"/>
      <c r="E11" s="16"/>
      <c r="F11" s="8"/>
      <c r="G11" s="8"/>
      <c r="H11" s="8"/>
      <c r="I11" s="8"/>
      <c r="J11" s="8"/>
    </row>
    <row r="12" spans="1:10" x14ac:dyDescent="0.25">
      <c r="A12" s="10"/>
      <c r="B12" s="14">
        <v>84</v>
      </c>
      <c r="C12" s="14"/>
      <c r="D12" s="14" t="s">
        <v>31</v>
      </c>
      <c r="E12" s="14"/>
      <c r="F12" s="8"/>
      <c r="G12" s="8"/>
      <c r="H12" s="8"/>
      <c r="I12" s="8"/>
      <c r="J12" s="8"/>
    </row>
    <row r="13" spans="1:10" ht="25.5" x14ac:dyDescent="0.25">
      <c r="A13" s="11"/>
      <c r="B13" s="11"/>
      <c r="C13" s="12" t="s">
        <v>66</v>
      </c>
      <c r="D13" s="15" t="s">
        <v>67</v>
      </c>
      <c r="E13" s="15"/>
      <c r="F13" s="8"/>
      <c r="G13" s="8"/>
      <c r="H13" s="8"/>
      <c r="I13" s="8"/>
      <c r="J13" s="8"/>
    </row>
    <row r="14" spans="1:10" ht="25.5" x14ac:dyDescent="0.25">
      <c r="A14" s="13">
        <v>5</v>
      </c>
      <c r="B14" s="13"/>
      <c r="C14" s="13"/>
      <c r="D14" s="22" t="s">
        <v>25</v>
      </c>
      <c r="E14" s="22"/>
      <c r="F14" s="8"/>
      <c r="G14" s="8"/>
      <c r="H14" s="8"/>
      <c r="I14" s="8"/>
      <c r="J14" s="8"/>
    </row>
    <row r="15" spans="1:10" ht="25.5" x14ac:dyDescent="0.25">
      <c r="A15" s="14"/>
      <c r="B15" s="14">
        <v>54</v>
      </c>
      <c r="C15" s="14"/>
      <c r="D15" s="23" t="s">
        <v>32</v>
      </c>
      <c r="E15" s="23"/>
      <c r="F15" s="8"/>
      <c r="G15" s="8"/>
      <c r="H15" s="8"/>
      <c r="I15" s="8"/>
      <c r="J15" s="9"/>
    </row>
    <row r="16" spans="1:10" x14ac:dyDescent="0.25">
      <c r="A16" s="11"/>
      <c r="B16" s="11"/>
      <c r="C16" s="12" t="s">
        <v>58</v>
      </c>
      <c r="D16" s="12" t="s">
        <v>13</v>
      </c>
      <c r="E16" s="12"/>
      <c r="F16" s="8"/>
      <c r="G16" s="8"/>
      <c r="H16" s="8"/>
      <c r="I16" s="8"/>
      <c r="J16" s="8"/>
    </row>
    <row r="17" spans="1:10" x14ac:dyDescent="0.25">
      <c r="A17" s="11"/>
      <c r="B17" s="11"/>
      <c r="C17" s="16" t="s">
        <v>52</v>
      </c>
      <c r="D17" s="16" t="s">
        <v>53</v>
      </c>
      <c r="E17" s="16"/>
      <c r="F17" s="8"/>
      <c r="G17" s="8"/>
      <c r="H17" s="8"/>
      <c r="I17" s="8"/>
      <c r="J17" s="8"/>
    </row>
    <row r="18" spans="1:10" x14ac:dyDescent="0.25">
      <c r="A18" s="14"/>
      <c r="B18" s="14"/>
      <c r="C18" s="12" t="s">
        <v>63</v>
      </c>
      <c r="D18" s="12" t="s">
        <v>64</v>
      </c>
      <c r="E18" s="12"/>
      <c r="F18" s="8"/>
      <c r="G18" s="8"/>
      <c r="H18" s="8"/>
      <c r="I18" s="8"/>
      <c r="J18" s="9"/>
    </row>
    <row r="19" spans="1:10" ht="25.5" x14ac:dyDescent="0.25">
      <c r="A19" s="11"/>
      <c r="B19" s="11"/>
      <c r="C19" s="12" t="s">
        <v>49</v>
      </c>
      <c r="D19" s="15" t="s">
        <v>50</v>
      </c>
      <c r="E19" s="15"/>
      <c r="F19" s="8"/>
      <c r="G19" s="8"/>
      <c r="H19" s="8"/>
      <c r="I19" s="8"/>
      <c r="J19" s="8"/>
    </row>
    <row r="20" spans="1:10" x14ac:dyDescent="0.25">
      <c r="A20" s="11"/>
      <c r="B20" s="24"/>
      <c r="C20" s="12" t="s">
        <v>61</v>
      </c>
      <c r="D20" s="12" t="s">
        <v>62</v>
      </c>
      <c r="E20" s="12"/>
      <c r="F20" s="8"/>
      <c r="G20" s="8"/>
      <c r="H20" s="8"/>
      <c r="I20" s="8"/>
      <c r="J20" s="8"/>
    </row>
    <row r="21" spans="1:10" x14ac:dyDescent="0.25">
      <c r="A21" s="11"/>
      <c r="B21" s="11"/>
      <c r="C21" s="12" t="s">
        <v>45</v>
      </c>
      <c r="D21" s="12" t="s">
        <v>46</v>
      </c>
      <c r="E21" s="12"/>
      <c r="F21" s="8"/>
      <c r="G21" s="8"/>
      <c r="H21" s="8"/>
      <c r="I21" s="8"/>
      <c r="J21" s="8"/>
    </row>
    <row r="22" spans="1:10" x14ac:dyDescent="0.25">
      <c r="A22" s="11"/>
      <c r="B22" s="24"/>
      <c r="C22" s="12" t="s">
        <v>47</v>
      </c>
      <c r="D22" s="12" t="s">
        <v>48</v>
      </c>
      <c r="E22" s="12"/>
      <c r="F22" s="8"/>
      <c r="G22" s="8"/>
      <c r="H22" s="8"/>
      <c r="I22" s="8"/>
      <c r="J22" s="8"/>
    </row>
    <row r="23" spans="1:10" s="38" customFormat="1" x14ac:dyDescent="0.25">
      <c r="A23" s="12"/>
      <c r="B23" s="16"/>
      <c r="C23" s="16" t="s">
        <v>56</v>
      </c>
      <c r="D23" s="16" t="s">
        <v>57</v>
      </c>
      <c r="E23" s="16"/>
      <c r="F23" s="37"/>
      <c r="G23" s="37"/>
      <c r="H23" s="37"/>
      <c r="I23" s="37"/>
      <c r="J23" s="37"/>
    </row>
    <row r="24" spans="1:10" x14ac:dyDescent="0.25">
      <c r="A24" s="14"/>
      <c r="B24" s="14"/>
      <c r="C24" s="12" t="s">
        <v>59</v>
      </c>
      <c r="D24" s="12" t="s">
        <v>60</v>
      </c>
      <c r="E24" s="12"/>
      <c r="F24" s="8"/>
      <c r="G24" s="8"/>
      <c r="H24" s="8"/>
      <c r="I24" s="8"/>
      <c r="J24" s="9"/>
    </row>
  </sheetData>
  <mergeCells count="3">
    <mergeCell ref="A5:J5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4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58.42578125" bestFit="1" customWidth="1"/>
    <col min="5" max="5" width="21.28515625" customWidth="1"/>
    <col min="6" max="7" width="19.28515625" customWidth="1"/>
    <col min="8" max="10" width="16.140625" customWidth="1"/>
  </cols>
  <sheetData>
    <row r="1" spans="1:10" ht="42" customHeight="1" x14ac:dyDescent="0.25">
      <c r="A1" s="80" t="s">
        <v>164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0" ht="18" customHeight="1" x14ac:dyDescent="0.25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0" ht="25.5" x14ac:dyDescent="0.25">
      <c r="A5" s="114" t="s">
        <v>28</v>
      </c>
      <c r="B5" s="115"/>
      <c r="C5" s="116"/>
      <c r="D5" s="17" t="s">
        <v>29</v>
      </c>
      <c r="E5" s="17" t="s">
        <v>118</v>
      </c>
      <c r="F5" s="18" t="s">
        <v>44</v>
      </c>
      <c r="G5" s="18" t="s">
        <v>116</v>
      </c>
      <c r="H5" s="18" t="s">
        <v>41</v>
      </c>
      <c r="I5" s="18" t="s">
        <v>35</v>
      </c>
      <c r="J5" s="18" t="s">
        <v>42</v>
      </c>
    </row>
    <row r="6" spans="1:10" ht="17.25" customHeight="1" x14ac:dyDescent="0.25">
      <c r="A6" s="111" t="s">
        <v>137</v>
      </c>
      <c r="B6" s="112"/>
      <c r="C6" s="113"/>
      <c r="D6" s="26" t="s">
        <v>138</v>
      </c>
      <c r="E6" s="120">
        <f>+E7+E36+E49+E54+E58</f>
        <v>1586505.2400000002</v>
      </c>
      <c r="F6" s="120">
        <f t="shared" ref="F6:J6" si="0">+F7+F36+F49+F54+F58</f>
        <v>1564524.5899999999</v>
      </c>
      <c r="G6" s="120">
        <f t="shared" si="0"/>
        <v>1631195.54</v>
      </c>
      <c r="H6" s="120">
        <f t="shared" si="0"/>
        <v>1714464.17</v>
      </c>
      <c r="I6" s="120">
        <f t="shared" si="0"/>
        <v>1714464.17</v>
      </c>
      <c r="J6" s="120">
        <f t="shared" si="0"/>
        <v>1714464.17</v>
      </c>
    </row>
    <row r="7" spans="1:10" x14ac:dyDescent="0.25">
      <c r="A7" s="111" t="s">
        <v>139</v>
      </c>
      <c r="B7" s="112"/>
      <c r="C7" s="113"/>
      <c r="D7" s="26" t="s">
        <v>141</v>
      </c>
      <c r="E7" s="121">
        <f>+E8+E12+E16+E21+E30+E27+E33</f>
        <v>1533559.0000000002</v>
      </c>
      <c r="F7" s="121">
        <f t="shared" ref="F7" si="1">+F8+F12+F16+F21+F30+F27</f>
        <v>1512469.5299999998</v>
      </c>
      <c r="G7" s="121">
        <f>+G8+G12+G16+G21+G30+G27</f>
        <v>1579140.48</v>
      </c>
      <c r="H7" s="121">
        <f t="shared" ref="H7:J7" si="2">+H8+H12+H16+H21+H30+H27</f>
        <v>1676211.17</v>
      </c>
      <c r="I7" s="121">
        <f t="shared" si="2"/>
        <v>1676211.17</v>
      </c>
      <c r="J7" s="121">
        <f t="shared" si="2"/>
        <v>1676211.17</v>
      </c>
    </row>
    <row r="8" spans="1:10" x14ac:dyDescent="0.25">
      <c r="A8" s="102" t="s">
        <v>147</v>
      </c>
      <c r="B8" s="103"/>
      <c r="C8" s="104"/>
      <c r="D8" s="33" t="s">
        <v>13</v>
      </c>
      <c r="E8" s="119">
        <f>SUM(E9)</f>
        <v>213683.72999999998</v>
      </c>
      <c r="F8" s="119">
        <f t="shared" ref="F8:J8" si="3">SUM(F9)</f>
        <v>207047.58</v>
      </c>
      <c r="G8" s="119">
        <f t="shared" si="3"/>
        <v>207047.58</v>
      </c>
      <c r="H8" s="119">
        <f t="shared" si="3"/>
        <v>237549.16999999998</v>
      </c>
      <c r="I8" s="119">
        <f t="shared" si="3"/>
        <v>237549.16999999998</v>
      </c>
      <c r="J8" s="119">
        <f t="shared" si="3"/>
        <v>237549.16999999998</v>
      </c>
    </row>
    <row r="9" spans="1:10" x14ac:dyDescent="0.25">
      <c r="A9" s="105">
        <v>3</v>
      </c>
      <c r="B9" s="106"/>
      <c r="C9" s="107"/>
      <c r="D9" s="25" t="s">
        <v>16</v>
      </c>
      <c r="E9" s="118">
        <f t="shared" ref="E9:F9" si="4">SUM(E10:E11)</f>
        <v>213683.72999999998</v>
      </c>
      <c r="F9" s="118">
        <f t="shared" si="4"/>
        <v>207047.58</v>
      </c>
      <c r="G9" s="118">
        <f>SUM(G10:G11)</f>
        <v>207047.58</v>
      </c>
      <c r="H9" s="118">
        <f t="shared" ref="H9:J9" si="5">SUM(H10:H11)</f>
        <v>237549.16999999998</v>
      </c>
      <c r="I9" s="118">
        <f t="shared" si="5"/>
        <v>237549.16999999998</v>
      </c>
      <c r="J9" s="118">
        <f t="shared" si="5"/>
        <v>237549.16999999998</v>
      </c>
    </row>
    <row r="10" spans="1:10" x14ac:dyDescent="0.25">
      <c r="A10" s="108">
        <v>31</v>
      </c>
      <c r="B10" s="109"/>
      <c r="C10" s="110"/>
      <c r="D10" s="25" t="s">
        <v>17</v>
      </c>
      <c r="E10" s="118">
        <v>155949.29999999999</v>
      </c>
      <c r="F10" s="118">
        <v>155949.29999999999</v>
      </c>
      <c r="G10" s="118">
        <v>155949.29999999999</v>
      </c>
      <c r="H10" s="118">
        <v>185000</v>
      </c>
      <c r="I10" s="118">
        <v>185000</v>
      </c>
      <c r="J10" s="118">
        <v>185000</v>
      </c>
    </row>
    <row r="11" spans="1:10" x14ac:dyDescent="0.25">
      <c r="A11" s="108">
        <v>32</v>
      </c>
      <c r="B11" s="109"/>
      <c r="C11" s="110"/>
      <c r="D11" s="25" t="s">
        <v>30</v>
      </c>
      <c r="E11" s="118">
        <v>57734.43</v>
      </c>
      <c r="F11" s="118">
        <v>51098.28</v>
      </c>
      <c r="G11" s="118">
        <v>51098.28</v>
      </c>
      <c r="H11" s="118">
        <v>52549.17</v>
      </c>
      <c r="I11" s="118">
        <v>52549.17</v>
      </c>
      <c r="J11" s="118">
        <v>52549.17</v>
      </c>
    </row>
    <row r="12" spans="1:10" x14ac:dyDescent="0.25">
      <c r="A12" s="102" t="s">
        <v>148</v>
      </c>
      <c r="B12" s="103"/>
      <c r="C12" s="104"/>
      <c r="D12" s="33" t="s">
        <v>53</v>
      </c>
      <c r="E12" s="119">
        <f>SUM(E13)</f>
        <v>812.22</v>
      </c>
      <c r="F12" s="119">
        <f t="shared" ref="F12:J12" si="6">SUM(F13)</f>
        <v>10</v>
      </c>
      <c r="G12" s="119">
        <f t="shared" si="6"/>
        <v>10</v>
      </c>
      <c r="H12" s="119">
        <f t="shared" si="6"/>
        <v>50</v>
      </c>
      <c r="I12" s="119">
        <f t="shared" si="6"/>
        <v>50</v>
      </c>
      <c r="J12" s="119">
        <f t="shared" si="6"/>
        <v>50</v>
      </c>
    </row>
    <row r="13" spans="1:10" x14ac:dyDescent="0.25">
      <c r="A13" s="105">
        <v>3</v>
      </c>
      <c r="B13" s="106"/>
      <c r="C13" s="107"/>
      <c r="D13" s="25" t="s">
        <v>16</v>
      </c>
      <c r="E13" s="118">
        <f>SUM(E14:E15)</f>
        <v>812.22</v>
      </c>
      <c r="F13" s="118">
        <f t="shared" ref="F13:J13" si="7">SUM(F14:F15)</f>
        <v>10</v>
      </c>
      <c r="G13" s="118">
        <f t="shared" si="7"/>
        <v>10</v>
      </c>
      <c r="H13" s="118">
        <f t="shared" si="7"/>
        <v>50</v>
      </c>
      <c r="I13" s="118">
        <f t="shared" si="7"/>
        <v>50</v>
      </c>
      <c r="J13" s="118">
        <f t="shared" si="7"/>
        <v>50</v>
      </c>
    </row>
    <row r="14" spans="1:10" x14ac:dyDescent="0.25">
      <c r="A14" s="108">
        <v>32</v>
      </c>
      <c r="B14" s="109"/>
      <c r="C14" s="110"/>
      <c r="D14" s="25" t="s">
        <v>30</v>
      </c>
      <c r="E14" s="118">
        <v>811.46</v>
      </c>
      <c r="F14" s="118"/>
      <c r="G14" s="118"/>
      <c r="H14" s="118"/>
      <c r="I14" s="118"/>
      <c r="J14" s="118"/>
    </row>
    <row r="15" spans="1:10" x14ac:dyDescent="0.25">
      <c r="A15" s="57">
        <v>34</v>
      </c>
      <c r="B15" s="58"/>
      <c r="C15" s="59"/>
      <c r="D15" s="25" t="s">
        <v>65</v>
      </c>
      <c r="E15" s="118">
        <v>0.76</v>
      </c>
      <c r="F15" s="118">
        <v>10</v>
      </c>
      <c r="G15" s="118">
        <v>10</v>
      </c>
      <c r="H15" s="118">
        <v>50</v>
      </c>
      <c r="I15" s="118">
        <v>50</v>
      </c>
      <c r="J15" s="118">
        <v>50</v>
      </c>
    </row>
    <row r="16" spans="1:10" x14ac:dyDescent="0.25">
      <c r="A16" s="102" t="s">
        <v>149</v>
      </c>
      <c r="B16" s="103"/>
      <c r="C16" s="104"/>
      <c r="D16" s="33" t="s">
        <v>150</v>
      </c>
      <c r="E16" s="119">
        <f>SUM(E17)</f>
        <v>607951.95000000007</v>
      </c>
      <c r="F16" s="119">
        <f t="shared" ref="F16:J16" si="8">SUM(F17)</f>
        <v>607951.94999999995</v>
      </c>
      <c r="G16" s="119">
        <f t="shared" si="8"/>
        <v>607951.53</v>
      </c>
      <c r="H16" s="119">
        <f t="shared" si="8"/>
        <v>607952</v>
      </c>
      <c r="I16" s="119">
        <f t="shared" si="8"/>
        <v>607952</v>
      </c>
      <c r="J16" s="119">
        <f t="shared" si="8"/>
        <v>607952</v>
      </c>
    </row>
    <row r="17" spans="1:10" x14ac:dyDescent="0.25">
      <c r="A17" s="105">
        <v>3</v>
      </c>
      <c r="B17" s="106"/>
      <c r="C17" s="107"/>
      <c r="D17" s="25" t="s">
        <v>16</v>
      </c>
      <c r="E17" s="118">
        <f>SUM(E18:E20)</f>
        <v>607951.95000000007</v>
      </c>
      <c r="F17" s="118">
        <f t="shared" ref="F17:J17" si="9">SUM(F18:F20)</f>
        <v>607951.94999999995</v>
      </c>
      <c r="G17" s="118">
        <f t="shared" si="9"/>
        <v>607951.53</v>
      </c>
      <c r="H17" s="118">
        <f t="shared" si="9"/>
        <v>607952</v>
      </c>
      <c r="I17" s="118">
        <f t="shared" si="9"/>
        <v>607952</v>
      </c>
      <c r="J17" s="118">
        <f t="shared" si="9"/>
        <v>607952</v>
      </c>
    </row>
    <row r="18" spans="1:10" x14ac:dyDescent="0.25">
      <c r="A18" s="108">
        <v>31</v>
      </c>
      <c r="B18" s="109"/>
      <c r="C18" s="110"/>
      <c r="D18" s="25" t="s">
        <v>17</v>
      </c>
      <c r="E18" s="118">
        <v>483111.02</v>
      </c>
      <c r="F18" s="118">
        <v>483111.95</v>
      </c>
      <c r="G18" s="118">
        <v>483111.53</v>
      </c>
      <c r="H18" s="118">
        <v>500000</v>
      </c>
      <c r="I18" s="118">
        <v>500000</v>
      </c>
      <c r="J18" s="118">
        <v>500000</v>
      </c>
    </row>
    <row r="19" spans="1:10" x14ac:dyDescent="0.25">
      <c r="A19" s="108">
        <v>32</v>
      </c>
      <c r="B19" s="109"/>
      <c r="C19" s="110"/>
      <c r="D19" s="25" t="s">
        <v>30</v>
      </c>
      <c r="E19" s="118">
        <v>124177.32</v>
      </c>
      <c r="F19" s="118">
        <v>124180</v>
      </c>
      <c r="G19" s="118">
        <v>124180</v>
      </c>
      <c r="H19" s="118">
        <v>107252</v>
      </c>
      <c r="I19" s="118">
        <v>107252</v>
      </c>
      <c r="J19" s="118">
        <v>107252</v>
      </c>
    </row>
    <row r="20" spans="1:10" x14ac:dyDescent="0.25">
      <c r="A20" s="57">
        <v>34</v>
      </c>
      <c r="B20" s="58"/>
      <c r="C20" s="59"/>
      <c r="D20" s="25" t="s">
        <v>65</v>
      </c>
      <c r="E20" s="118">
        <v>663.61</v>
      </c>
      <c r="F20" s="118">
        <v>660</v>
      </c>
      <c r="G20" s="118">
        <v>660</v>
      </c>
      <c r="H20" s="118">
        <v>700</v>
      </c>
      <c r="I20" s="118">
        <v>700</v>
      </c>
      <c r="J20" s="118">
        <v>700</v>
      </c>
    </row>
    <row r="21" spans="1:10" x14ac:dyDescent="0.25">
      <c r="A21" s="102" t="s">
        <v>151</v>
      </c>
      <c r="B21" s="103"/>
      <c r="C21" s="104"/>
      <c r="D21" s="33" t="s">
        <v>152</v>
      </c>
      <c r="E21" s="119">
        <f>SUM(E22)</f>
        <v>709437.36999999988</v>
      </c>
      <c r="F21" s="119">
        <f t="shared" ref="F21:J21" si="10">SUM(F22)</f>
        <v>696800</v>
      </c>
      <c r="G21" s="119">
        <f t="shared" si="10"/>
        <v>762000</v>
      </c>
      <c r="H21" s="119">
        <f t="shared" si="10"/>
        <v>830000</v>
      </c>
      <c r="I21" s="119">
        <f t="shared" si="10"/>
        <v>830000</v>
      </c>
      <c r="J21" s="119">
        <f t="shared" si="10"/>
        <v>830000</v>
      </c>
    </row>
    <row r="22" spans="1:10" x14ac:dyDescent="0.25">
      <c r="A22" s="105">
        <v>3</v>
      </c>
      <c r="B22" s="106"/>
      <c r="C22" s="107"/>
      <c r="D22" s="25" t="s">
        <v>16</v>
      </c>
      <c r="E22" s="118">
        <f>SUM(E23:E26)</f>
        <v>709437.36999999988</v>
      </c>
      <c r="F22" s="118">
        <f t="shared" ref="F22:J22" si="11">SUM(F23:F26)</f>
        <v>696800</v>
      </c>
      <c r="G22" s="118">
        <f t="shared" si="11"/>
        <v>762000</v>
      </c>
      <c r="H22" s="118">
        <f t="shared" si="11"/>
        <v>830000</v>
      </c>
      <c r="I22" s="118">
        <f t="shared" si="11"/>
        <v>830000</v>
      </c>
      <c r="J22" s="118">
        <f t="shared" si="11"/>
        <v>830000</v>
      </c>
    </row>
    <row r="23" spans="1:10" x14ac:dyDescent="0.25">
      <c r="A23" s="108">
        <v>31</v>
      </c>
      <c r="B23" s="109"/>
      <c r="C23" s="110"/>
      <c r="D23" s="25" t="s">
        <v>17</v>
      </c>
      <c r="E23" s="118">
        <v>507770.86</v>
      </c>
      <c r="F23" s="118">
        <v>520272</v>
      </c>
      <c r="G23" s="118">
        <v>540272</v>
      </c>
      <c r="H23" s="118">
        <v>575000</v>
      </c>
      <c r="I23" s="118">
        <v>575000</v>
      </c>
      <c r="J23" s="118">
        <v>575000</v>
      </c>
    </row>
    <row r="24" spans="1:10" x14ac:dyDescent="0.25">
      <c r="A24" s="108">
        <v>32</v>
      </c>
      <c r="B24" s="109"/>
      <c r="C24" s="110"/>
      <c r="D24" s="25" t="s">
        <v>30</v>
      </c>
      <c r="E24" s="118">
        <v>193185.97</v>
      </c>
      <c r="F24" s="118">
        <v>172550</v>
      </c>
      <c r="G24" s="118">
        <v>217750</v>
      </c>
      <c r="H24" s="118">
        <v>247700</v>
      </c>
      <c r="I24" s="118">
        <v>247700</v>
      </c>
      <c r="J24" s="118">
        <v>247700</v>
      </c>
    </row>
    <row r="25" spans="1:10" x14ac:dyDescent="0.25">
      <c r="A25" s="57">
        <v>34</v>
      </c>
      <c r="B25" s="58"/>
      <c r="C25" s="59"/>
      <c r="D25" s="25" t="s">
        <v>65</v>
      </c>
      <c r="E25" s="118">
        <v>3179.59</v>
      </c>
      <c r="F25" s="118">
        <v>660</v>
      </c>
      <c r="G25" s="118">
        <v>660</v>
      </c>
      <c r="H25" s="118">
        <v>1300</v>
      </c>
      <c r="I25" s="118">
        <v>1300</v>
      </c>
      <c r="J25" s="118">
        <v>1300</v>
      </c>
    </row>
    <row r="26" spans="1:10" x14ac:dyDescent="0.25">
      <c r="A26" s="57">
        <v>37</v>
      </c>
      <c r="B26" s="58"/>
      <c r="C26" s="59"/>
      <c r="D26" s="25" t="s">
        <v>136</v>
      </c>
      <c r="E26" s="118">
        <v>5300.95</v>
      </c>
      <c r="F26" s="118">
        <v>3318</v>
      </c>
      <c r="G26" s="118">
        <v>3318</v>
      </c>
      <c r="H26" s="118">
        <v>6000</v>
      </c>
      <c r="I26" s="118">
        <v>6000</v>
      </c>
      <c r="J26" s="118">
        <v>6000</v>
      </c>
    </row>
    <row r="27" spans="1:10" x14ac:dyDescent="0.25">
      <c r="A27" s="102" t="s">
        <v>159</v>
      </c>
      <c r="B27" s="103"/>
      <c r="C27" s="104"/>
      <c r="D27" s="33" t="s">
        <v>160</v>
      </c>
      <c r="E27" s="119">
        <f>SUM(E28)</f>
        <v>0</v>
      </c>
      <c r="F27" s="119">
        <f t="shared" ref="F27" si="12">SUM(F28)</f>
        <v>0</v>
      </c>
      <c r="G27" s="119">
        <f t="shared" ref="G27" si="13">SUM(G28)</f>
        <v>1471.37</v>
      </c>
      <c r="H27" s="119">
        <f t="shared" ref="H27" si="14">SUM(H28)</f>
        <v>0</v>
      </c>
      <c r="I27" s="119">
        <f t="shared" ref="I27:I28" si="15">SUM(I28)</f>
        <v>0</v>
      </c>
      <c r="J27" s="119">
        <f t="shared" ref="J27:J28" si="16">SUM(J28)</f>
        <v>0</v>
      </c>
    </row>
    <row r="28" spans="1:10" x14ac:dyDescent="0.25">
      <c r="A28" s="105">
        <v>3</v>
      </c>
      <c r="B28" s="106"/>
      <c r="C28" s="107"/>
      <c r="D28" s="25" t="s">
        <v>16</v>
      </c>
      <c r="E28" s="118">
        <f t="shared" ref="E28" si="17">SUM(E29)</f>
        <v>0</v>
      </c>
      <c r="F28" s="118">
        <f>SUM(F29)</f>
        <v>0</v>
      </c>
      <c r="G28" s="118">
        <f>SUM(G29)</f>
        <v>1471.37</v>
      </c>
      <c r="H28" s="118">
        <f>SUM(H29)</f>
        <v>0</v>
      </c>
      <c r="I28" s="118">
        <f t="shared" si="15"/>
        <v>0</v>
      </c>
      <c r="J28" s="118">
        <f t="shared" si="16"/>
        <v>0</v>
      </c>
    </row>
    <row r="29" spans="1:10" x14ac:dyDescent="0.25">
      <c r="A29" s="108">
        <v>32</v>
      </c>
      <c r="B29" s="109"/>
      <c r="C29" s="110"/>
      <c r="D29" s="25" t="s">
        <v>30</v>
      </c>
      <c r="E29" s="118">
        <v>0</v>
      </c>
      <c r="F29" s="118">
        <v>0</v>
      </c>
      <c r="G29" s="118">
        <v>1471.37</v>
      </c>
      <c r="H29" s="118"/>
      <c r="I29" s="118"/>
      <c r="J29" s="118"/>
    </row>
    <row r="30" spans="1:10" x14ac:dyDescent="0.25">
      <c r="A30" s="102" t="s">
        <v>153</v>
      </c>
      <c r="B30" s="103"/>
      <c r="C30" s="104"/>
      <c r="D30" s="33" t="s">
        <v>154</v>
      </c>
      <c r="E30" s="119">
        <f>SUM(E31)</f>
        <v>105.61</v>
      </c>
      <c r="F30" s="119">
        <f t="shared" ref="F30:J31" si="18">SUM(F31)</f>
        <v>660</v>
      </c>
      <c r="G30" s="119">
        <f t="shared" si="18"/>
        <v>660</v>
      </c>
      <c r="H30" s="119">
        <f t="shared" si="18"/>
        <v>660</v>
      </c>
      <c r="I30" s="119">
        <f t="shared" si="18"/>
        <v>660</v>
      </c>
      <c r="J30" s="119">
        <f t="shared" si="18"/>
        <v>660</v>
      </c>
    </row>
    <row r="31" spans="1:10" x14ac:dyDescent="0.25">
      <c r="A31" s="105">
        <v>3</v>
      </c>
      <c r="B31" s="106"/>
      <c r="C31" s="107"/>
      <c r="D31" s="25" t="s">
        <v>16</v>
      </c>
      <c r="E31" s="118">
        <f>SUM(E32)</f>
        <v>105.61</v>
      </c>
      <c r="F31" s="118">
        <f t="shared" si="18"/>
        <v>660</v>
      </c>
      <c r="G31" s="118">
        <f t="shared" si="18"/>
        <v>660</v>
      </c>
      <c r="H31" s="118">
        <f t="shared" si="18"/>
        <v>660</v>
      </c>
      <c r="I31" s="118">
        <f t="shared" si="18"/>
        <v>660</v>
      </c>
      <c r="J31" s="118">
        <f t="shared" si="18"/>
        <v>660</v>
      </c>
    </row>
    <row r="32" spans="1:10" x14ac:dyDescent="0.25">
      <c r="A32" s="108">
        <v>32</v>
      </c>
      <c r="B32" s="109"/>
      <c r="C32" s="110"/>
      <c r="D32" s="25" t="s">
        <v>30</v>
      </c>
      <c r="E32" s="118">
        <v>105.61</v>
      </c>
      <c r="F32" s="118">
        <v>660</v>
      </c>
      <c r="G32" s="118">
        <v>660</v>
      </c>
      <c r="H32" s="118">
        <v>660</v>
      </c>
      <c r="I32" s="118">
        <v>660</v>
      </c>
      <c r="J32" s="118">
        <v>660</v>
      </c>
    </row>
    <row r="33" spans="1:10" ht="15" customHeight="1" x14ac:dyDescent="0.25">
      <c r="A33" s="102" t="s">
        <v>157</v>
      </c>
      <c r="B33" s="103"/>
      <c r="C33" s="104"/>
      <c r="D33" s="33" t="s">
        <v>158</v>
      </c>
      <c r="E33" s="119">
        <f>SUM(E34)</f>
        <v>1568.12</v>
      </c>
      <c r="F33" s="119">
        <f t="shared" ref="F33:F34" si="19">SUM(F34)</f>
        <v>660</v>
      </c>
      <c r="G33" s="119">
        <f t="shared" ref="G33:G34" si="20">SUM(G34)</f>
        <v>660</v>
      </c>
      <c r="H33" s="119">
        <f t="shared" ref="H33:H34" si="21">SUM(H34)</f>
        <v>0</v>
      </c>
      <c r="I33" s="119">
        <f t="shared" ref="I33:I34" si="22">SUM(I34)</f>
        <v>0</v>
      </c>
      <c r="J33" s="119">
        <f t="shared" ref="J33:J34" si="23">SUM(J34)</f>
        <v>0</v>
      </c>
    </row>
    <row r="34" spans="1:10" x14ac:dyDescent="0.25">
      <c r="A34" s="105">
        <v>3</v>
      </c>
      <c r="B34" s="106"/>
      <c r="C34" s="107"/>
      <c r="D34" s="25" t="s">
        <v>16</v>
      </c>
      <c r="E34" s="118">
        <f>SUM(E35)</f>
        <v>1568.12</v>
      </c>
      <c r="F34" s="118">
        <f t="shared" si="19"/>
        <v>660</v>
      </c>
      <c r="G34" s="118">
        <f t="shared" si="20"/>
        <v>660</v>
      </c>
      <c r="H34" s="118">
        <f t="shared" si="21"/>
        <v>0</v>
      </c>
      <c r="I34" s="118">
        <f t="shared" si="22"/>
        <v>0</v>
      </c>
      <c r="J34" s="118">
        <f t="shared" si="23"/>
        <v>0</v>
      </c>
    </row>
    <row r="35" spans="1:10" x14ac:dyDescent="0.25">
      <c r="A35" s="108">
        <v>32</v>
      </c>
      <c r="B35" s="109"/>
      <c r="C35" s="110"/>
      <c r="D35" s="25" t="s">
        <v>30</v>
      </c>
      <c r="E35" s="118">
        <v>1568.12</v>
      </c>
      <c r="F35" s="118">
        <v>660</v>
      </c>
      <c r="G35" s="118">
        <v>660</v>
      </c>
      <c r="H35" s="118"/>
      <c r="I35" s="118"/>
      <c r="J35" s="118"/>
    </row>
    <row r="36" spans="1:10" ht="14.25" customHeight="1" x14ac:dyDescent="0.25">
      <c r="A36" s="111" t="s">
        <v>140</v>
      </c>
      <c r="B36" s="112"/>
      <c r="C36" s="113"/>
      <c r="D36" s="26" t="s">
        <v>142</v>
      </c>
      <c r="E36" s="121">
        <f>+E37+E41+E45</f>
        <v>12662.33</v>
      </c>
      <c r="F36" s="121">
        <f t="shared" ref="F36:J37" si="24">SUM(F37)</f>
        <v>11945.05</v>
      </c>
      <c r="G36" s="121">
        <f t="shared" si="24"/>
        <v>11945.05</v>
      </c>
      <c r="H36" s="121">
        <f t="shared" si="24"/>
        <v>11945</v>
      </c>
      <c r="I36" s="121">
        <f t="shared" si="24"/>
        <v>11945</v>
      </c>
      <c r="J36" s="121">
        <f t="shared" si="24"/>
        <v>11945</v>
      </c>
    </row>
    <row r="37" spans="1:10" ht="15" customHeight="1" x14ac:dyDescent="0.25">
      <c r="A37" s="102" t="s">
        <v>149</v>
      </c>
      <c r="B37" s="103"/>
      <c r="C37" s="104"/>
      <c r="D37" s="33" t="s">
        <v>150</v>
      </c>
      <c r="E37" s="119">
        <f>SUM(E38)</f>
        <v>11945.05</v>
      </c>
      <c r="F37" s="119">
        <f t="shared" si="24"/>
        <v>11945.05</v>
      </c>
      <c r="G37" s="119">
        <f t="shared" si="24"/>
        <v>11945.05</v>
      </c>
      <c r="H37" s="119">
        <f t="shared" si="24"/>
        <v>11945</v>
      </c>
      <c r="I37" s="119">
        <f t="shared" si="24"/>
        <v>11945</v>
      </c>
      <c r="J37" s="119">
        <f t="shared" si="24"/>
        <v>11945</v>
      </c>
    </row>
    <row r="38" spans="1:10" x14ac:dyDescent="0.25">
      <c r="A38" s="105">
        <v>4</v>
      </c>
      <c r="B38" s="106"/>
      <c r="C38" s="107"/>
      <c r="D38" s="25" t="s">
        <v>18</v>
      </c>
      <c r="E38" s="118">
        <f>SUM(E39:E40)</f>
        <v>11945.05</v>
      </c>
      <c r="F38" s="118">
        <f t="shared" ref="F38:J38" si="25">SUM(F39:F40)</f>
        <v>11945.05</v>
      </c>
      <c r="G38" s="118">
        <f t="shared" si="25"/>
        <v>11945.05</v>
      </c>
      <c r="H38" s="118">
        <f t="shared" si="25"/>
        <v>11945</v>
      </c>
      <c r="I38" s="118">
        <f t="shared" si="25"/>
        <v>11945</v>
      </c>
      <c r="J38" s="118">
        <f t="shared" si="25"/>
        <v>11945</v>
      </c>
    </row>
    <row r="39" spans="1:10" x14ac:dyDescent="0.25">
      <c r="A39" s="108">
        <v>41</v>
      </c>
      <c r="B39" s="109"/>
      <c r="C39" s="110"/>
      <c r="D39" s="23" t="s">
        <v>19</v>
      </c>
      <c r="F39" s="118"/>
      <c r="G39" s="118"/>
      <c r="H39" s="118"/>
      <c r="I39" s="118"/>
      <c r="J39" s="118"/>
    </row>
    <row r="40" spans="1:10" x14ac:dyDescent="0.25">
      <c r="A40" s="108">
        <v>42</v>
      </c>
      <c r="B40" s="109"/>
      <c r="C40" s="110"/>
      <c r="D40" s="25" t="s">
        <v>39</v>
      </c>
      <c r="E40" s="118">
        <v>11945.05</v>
      </c>
      <c r="F40" s="118">
        <v>11945.05</v>
      </c>
      <c r="G40" s="118">
        <v>11945.05</v>
      </c>
      <c r="H40" s="118">
        <v>11945</v>
      </c>
      <c r="I40" s="118">
        <v>11945</v>
      </c>
      <c r="J40" s="118">
        <v>11945</v>
      </c>
    </row>
    <row r="41" spans="1:10" ht="15" customHeight="1" x14ac:dyDescent="0.25">
      <c r="A41" s="102" t="s">
        <v>153</v>
      </c>
      <c r="B41" s="103"/>
      <c r="C41" s="104"/>
      <c r="D41" s="33" t="s">
        <v>154</v>
      </c>
      <c r="E41" s="119">
        <f>SUM(E42)</f>
        <v>558.01</v>
      </c>
      <c r="F41" s="119">
        <f t="shared" ref="F41" si="26">SUM(F42)</f>
        <v>0</v>
      </c>
      <c r="G41" s="119">
        <f t="shared" ref="G41" si="27">SUM(G42)</f>
        <v>0</v>
      </c>
      <c r="H41" s="119">
        <f t="shared" ref="H41" si="28">SUM(H42)</f>
        <v>0</v>
      </c>
      <c r="I41" s="119">
        <f t="shared" ref="I41" si="29">SUM(I42)</f>
        <v>0</v>
      </c>
      <c r="J41" s="119">
        <f t="shared" ref="J41" si="30">SUM(J42)</f>
        <v>0</v>
      </c>
    </row>
    <row r="42" spans="1:10" x14ac:dyDescent="0.25">
      <c r="A42" s="105">
        <v>4</v>
      </c>
      <c r="B42" s="106"/>
      <c r="C42" s="107"/>
      <c r="D42" s="25" t="s">
        <v>18</v>
      </c>
      <c r="E42" s="118">
        <f>SUM(E43:E44)</f>
        <v>558.01</v>
      </c>
      <c r="F42" s="118">
        <f t="shared" ref="F42" si="31">SUM(F43:F44)</f>
        <v>0</v>
      </c>
      <c r="G42" s="118">
        <f t="shared" ref="G42" si="32">SUM(G43:G44)</f>
        <v>0</v>
      </c>
      <c r="H42" s="118">
        <f t="shared" ref="H42" si="33">SUM(H43:H44)</f>
        <v>0</v>
      </c>
      <c r="I42" s="118">
        <f t="shared" ref="I42" si="34">SUM(I43:I44)</f>
        <v>0</v>
      </c>
      <c r="J42" s="118">
        <f t="shared" ref="J42" si="35">SUM(J43:J44)</f>
        <v>0</v>
      </c>
    </row>
    <row r="43" spans="1:10" x14ac:dyDescent="0.25">
      <c r="A43" s="108">
        <v>41</v>
      </c>
      <c r="B43" s="109"/>
      <c r="C43" s="110"/>
      <c r="D43" s="23" t="s">
        <v>19</v>
      </c>
      <c r="E43" s="117">
        <v>331.81</v>
      </c>
      <c r="F43" s="8"/>
      <c r="G43" s="8"/>
      <c r="H43" s="8"/>
      <c r="I43" s="8"/>
      <c r="J43" s="9"/>
    </row>
    <row r="44" spans="1:10" x14ac:dyDescent="0.25">
      <c r="A44" s="108">
        <v>42</v>
      </c>
      <c r="B44" s="109"/>
      <c r="C44" s="110"/>
      <c r="D44" s="25" t="s">
        <v>39</v>
      </c>
      <c r="E44" s="118">
        <v>226.2</v>
      </c>
      <c r="F44" s="122"/>
      <c r="G44" s="122"/>
      <c r="H44" s="122"/>
      <c r="I44" s="122"/>
      <c r="J44" s="123"/>
    </row>
    <row r="45" spans="1:10" ht="15" customHeight="1" x14ac:dyDescent="0.25">
      <c r="A45" s="102" t="s">
        <v>157</v>
      </c>
      <c r="B45" s="103"/>
      <c r="C45" s="104"/>
      <c r="D45" s="33" t="s">
        <v>158</v>
      </c>
      <c r="E45" s="119">
        <f>SUM(E46)</f>
        <v>159.27000000000001</v>
      </c>
      <c r="F45" s="119">
        <f t="shared" ref="F45" si="36">SUM(F46)</f>
        <v>0</v>
      </c>
      <c r="G45" s="119">
        <f t="shared" ref="G45" si="37">SUM(G46)</f>
        <v>0</v>
      </c>
      <c r="H45" s="119">
        <f t="shared" ref="H45" si="38">SUM(H46)</f>
        <v>0</v>
      </c>
      <c r="I45" s="119">
        <f t="shared" ref="I45" si="39">SUM(I46)</f>
        <v>0</v>
      </c>
      <c r="J45" s="119">
        <f t="shared" ref="J45" si="40">SUM(J46)</f>
        <v>0</v>
      </c>
    </row>
    <row r="46" spans="1:10" x14ac:dyDescent="0.25">
      <c r="A46" s="105">
        <v>4</v>
      </c>
      <c r="B46" s="106"/>
      <c r="C46" s="107"/>
      <c r="D46" s="25" t="s">
        <v>18</v>
      </c>
      <c r="E46" s="118">
        <f>SUM(E47:E48)</f>
        <v>159.27000000000001</v>
      </c>
      <c r="F46" s="118">
        <f t="shared" ref="F46" si="41">SUM(F47:F48)</f>
        <v>0</v>
      </c>
      <c r="G46" s="118">
        <f t="shared" ref="G46" si="42">SUM(G47:G48)</f>
        <v>0</v>
      </c>
      <c r="H46" s="118">
        <f t="shared" ref="H46" si="43">SUM(H47:H48)</f>
        <v>0</v>
      </c>
      <c r="I46" s="118">
        <f t="shared" ref="I46" si="44">SUM(I47:I48)</f>
        <v>0</v>
      </c>
      <c r="J46" s="118">
        <f t="shared" ref="J46" si="45">SUM(J47:J48)</f>
        <v>0</v>
      </c>
    </row>
    <row r="47" spans="1:10" x14ac:dyDescent="0.25">
      <c r="A47" s="108">
        <v>41</v>
      </c>
      <c r="B47" s="109"/>
      <c r="C47" s="110"/>
      <c r="D47" s="23" t="s">
        <v>19</v>
      </c>
      <c r="E47" s="118">
        <v>0</v>
      </c>
      <c r="F47" s="118"/>
      <c r="G47" s="118"/>
      <c r="H47" s="118"/>
      <c r="I47" s="118"/>
      <c r="J47" s="118"/>
    </row>
    <row r="48" spans="1:10" x14ac:dyDescent="0.25">
      <c r="A48" s="108">
        <v>42</v>
      </c>
      <c r="B48" s="109"/>
      <c r="C48" s="110"/>
      <c r="D48" s="25" t="s">
        <v>39</v>
      </c>
      <c r="E48" s="118">
        <v>159.27000000000001</v>
      </c>
      <c r="F48" s="118"/>
      <c r="G48" s="118"/>
      <c r="H48" s="118"/>
      <c r="I48" s="118"/>
      <c r="J48" s="118"/>
    </row>
    <row r="49" spans="1:10" ht="14.25" customHeight="1" x14ac:dyDescent="0.25">
      <c r="A49" s="111" t="s">
        <v>143</v>
      </c>
      <c r="B49" s="112"/>
      <c r="C49" s="113"/>
      <c r="D49" s="26" t="s">
        <v>144</v>
      </c>
      <c r="E49" s="121">
        <f>+E50</f>
        <v>19908.419999999998</v>
      </c>
      <c r="F49" s="121">
        <f t="shared" ref="F49:F50" si="46">SUM(F50)</f>
        <v>19908.419999999998</v>
      </c>
      <c r="G49" s="121">
        <f t="shared" ref="G49:G50" si="47">SUM(G50)</f>
        <v>19908.419999999998</v>
      </c>
      <c r="H49" s="121">
        <f t="shared" ref="H49:H50" si="48">SUM(H50)</f>
        <v>19908</v>
      </c>
      <c r="I49" s="121">
        <f t="shared" ref="I49:I50" si="49">SUM(I50)</f>
        <v>19908</v>
      </c>
      <c r="J49" s="121">
        <f t="shared" ref="J49:J50" si="50">SUM(J50)</f>
        <v>19908</v>
      </c>
    </row>
    <row r="50" spans="1:10" ht="15" customHeight="1" x14ac:dyDescent="0.25">
      <c r="A50" s="102" t="s">
        <v>149</v>
      </c>
      <c r="B50" s="103"/>
      <c r="C50" s="104"/>
      <c r="D50" s="33" t="s">
        <v>150</v>
      </c>
      <c r="E50" s="119">
        <f>SUM(E51)</f>
        <v>19908.419999999998</v>
      </c>
      <c r="F50" s="119">
        <f t="shared" si="46"/>
        <v>19908.419999999998</v>
      </c>
      <c r="G50" s="119">
        <f t="shared" si="47"/>
        <v>19908.419999999998</v>
      </c>
      <c r="H50" s="119">
        <f t="shared" si="48"/>
        <v>19908</v>
      </c>
      <c r="I50" s="119">
        <f t="shared" si="49"/>
        <v>19908</v>
      </c>
      <c r="J50" s="119">
        <f t="shared" si="50"/>
        <v>19908</v>
      </c>
    </row>
    <row r="51" spans="1:10" x14ac:dyDescent="0.25">
      <c r="A51" s="105">
        <v>4</v>
      </c>
      <c r="B51" s="106"/>
      <c r="C51" s="107"/>
      <c r="D51" s="25" t="s">
        <v>18</v>
      </c>
      <c r="E51" s="118">
        <f>SUM(E52:E53)</f>
        <v>19908.419999999998</v>
      </c>
      <c r="F51" s="118">
        <f t="shared" ref="F51" si="51">SUM(F52:F53)</f>
        <v>19908.419999999998</v>
      </c>
      <c r="G51" s="118">
        <f t="shared" ref="G51" si="52">SUM(G52:G53)</f>
        <v>19908.419999999998</v>
      </c>
      <c r="H51" s="118">
        <f t="shared" ref="H51" si="53">SUM(H52:H53)</f>
        <v>19908</v>
      </c>
      <c r="I51" s="118">
        <f t="shared" ref="I51" si="54">SUM(I52:I53)</f>
        <v>19908</v>
      </c>
      <c r="J51" s="118">
        <f t="shared" ref="J51" si="55">SUM(J52:J53)</f>
        <v>19908</v>
      </c>
    </row>
    <row r="52" spans="1:10" x14ac:dyDescent="0.25">
      <c r="A52" s="108">
        <v>41</v>
      </c>
      <c r="B52" s="109"/>
      <c r="C52" s="110"/>
      <c r="D52" s="23" t="s">
        <v>19</v>
      </c>
      <c r="E52" s="118">
        <v>9954.2099999999991</v>
      </c>
      <c r="F52" s="8"/>
      <c r="G52" s="8"/>
      <c r="H52" s="8"/>
      <c r="I52" s="8"/>
      <c r="J52" s="9"/>
    </row>
    <row r="53" spans="1:10" x14ac:dyDescent="0.25">
      <c r="A53" s="108">
        <v>42</v>
      </c>
      <c r="B53" s="109"/>
      <c r="C53" s="110"/>
      <c r="D53" s="25" t="s">
        <v>39</v>
      </c>
      <c r="E53" s="118">
        <v>9954.2099999999991</v>
      </c>
      <c r="F53" s="118">
        <v>19908.419999999998</v>
      </c>
      <c r="G53" s="118">
        <v>19908.419999999998</v>
      </c>
      <c r="H53" s="118">
        <v>19908</v>
      </c>
      <c r="I53" s="118">
        <v>19908</v>
      </c>
      <c r="J53" s="118">
        <v>19908</v>
      </c>
    </row>
    <row r="54" spans="1:10" x14ac:dyDescent="0.25">
      <c r="A54" s="111" t="s">
        <v>145</v>
      </c>
      <c r="B54" s="112"/>
      <c r="C54" s="113"/>
      <c r="D54" s="26" t="s">
        <v>146</v>
      </c>
      <c r="E54" s="121">
        <f>SUM(E55)</f>
        <v>3712.14</v>
      </c>
      <c r="F54" s="121">
        <f t="shared" ref="F54:F56" si="56">SUM(F55)</f>
        <v>6901.59</v>
      </c>
      <c r="G54" s="121">
        <f t="shared" ref="G54:G56" si="57">SUM(G55)</f>
        <v>6901.59</v>
      </c>
      <c r="H54" s="121">
        <f t="shared" ref="H54:H56" si="58">SUM(H55)</f>
        <v>6400</v>
      </c>
      <c r="I54" s="121">
        <f t="shared" ref="I54:I56" si="59">SUM(I55)</f>
        <v>6400</v>
      </c>
      <c r="J54" s="121">
        <f t="shared" ref="J54:J56" si="60">SUM(J55)</f>
        <v>6400</v>
      </c>
    </row>
    <row r="55" spans="1:10" ht="15" customHeight="1" x14ac:dyDescent="0.25">
      <c r="A55" s="102" t="s">
        <v>147</v>
      </c>
      <c r="B55" s="103"/>
      <c r="C55" s="104"/>
      <c r="D55" s="33" t="s">
        <v>13</v>
      </c>
      <c r="E55" s="119">
        <f>SUM(E56)</f>
        <v>3712.14</v>
      </c>
      <c r="F55" s="119">
        <f t="shared" si="56"/>
        <v>6901.59</v>
      </c>
      <c r="G55" s="119">
        <f t="shared" si="57"/>
        <v>6901.59</v>
      </c>
      <c r="H55" s="119">
        <f t="shared" si="58"/>
        <v>6400</v>
      </c>
      <c r="I55" s="119">
        <f t="shared" si="59"/>
        <v>6400</v>
      </c>
      <c r="J55" s="119">
        <f t="shared" si="60"/>
        <v>6400</v>
      </c>
    </row>
    <row r="56" spans="1:10" x14ac:dyDescent="0.25">
      <c r="A56" s="105">
        <v>3</v>
      </c>
      <c r="B56" s="106"/>
      <c r="C56" s="107"/>
      <c r="D56" s="25" t="s">
        <v>16</v>
      </c>
      <c r="E56" s="118">
        <f>SUM(E57)</f>
        <v>3712.14</v>
      </c>
      <c r="F56" s="118">
        <f t="shared" si="56"/>
        <v>6901.59</v>
      </c>
      <c r="G56" s="118">
        <f t="shared" si="57"/>
        <v>6901.59</v>
      </c>
      <c r="H56" s="118">
        <f t="shared" si="58"/>
        <v>6400</v>
      </c>
      <c r="I56" s="118">
        <f t="shared" si="59"/>
        <v>6400</v>
      </c>
      <c r="J56" s="118">
        <f t="shared" si="60"/>
        <v>6400</v>
      </c>
    </row>
    <row r="57" spans="1:10" x14ac:dyDescent="0.25">
      <c r="A57" s="108">
        <v>32</v>
      </c>
      <c r="B57" s="109"/>
      <c r="C57" s="110"/>
      <c r="D57" s="25" t="s">
        <v>30</v>
      </c>
      <c r="E57" s="118">
        <v>3712.14</v>
      </c>
      <c r="F57" s="118">
        <v>6901.59</v>
      </c>
      <c r="G57" s="118">
        <v>6901.59</v>
      </c>
      <c r="H57" s="118">
        <v>6400</v>
      </c>
      <c r="I57" s="118">
        <v>6400</v>
      </c>
      <c r="J57" s="118">
        <v>6400</v>
      </c>
    </row>
    <row r="58" spans="1:10" x14ac:dyDescent="0.25">
      <c r="A58" s="111" t="s">
        <v>155</v>
      </c>
      <c r="B58" s="112"/>
      <c r="C58" s="113"/>
      <c r="D58" s="26" t="s">
        <v>156</v>
      </c>
      <c r="E58" s="121">
        <f>SUM(E59)</f>
        <v>16663.349999999999</v>
      </c>
      <c r="F58" s="121">
        <f t="shared" ref="F58:F60" si="61">SUM(F59)</f>
        <v>13300</v>
      </c>
      <c r="G58" s="121">
        <f t="shared" ref="G58:G60" si="62">SUM(G59)</f>
        <v>13300</v>
      </c>
      <c r="H58" s="121">
        <f t="shared" ref="H58:H60" si="63">SUM(H59)</f>
        <v>0</v>
      </c>
      <c r="I58" s="121">
        <f t="shared" ref="I58:I60" si="64">SUM(I59)</f>
        <v>0</v>
      </c>
      <c r="J58" s="121">
        <f t="shared" ref="J58:J60" si="65">SUM(J59)</f>
        <v>0</v>
      </c>
    </row>
    <row r="59" spans="1:10" ht="15" customHeight="1" x14ac:dyDescent="0.25">
      <c r="A59" s="102" t="s">
        <v>157</v>
      </c>
      <c r="B59" s="103"/>
      <c r="C59" s="104"/>
      <c r="D59" s="33" t="s">
        <v>158</v>
      </c>
      <c r="E59" s="119">
        <f>SUM(E60)</f>
        <v>16663.349999999999</v>
      </c>
      <c r="F59" s="119">
        <f t="shared" si="61"/>
        <v>13300</v>
      </c>
      <c r="G59" s="119">
        <f t="shared" si="62"/>
        <v>13300</v>
      </c>
      <c r="H59" s="119">
        <f t="shared" si="63"/>
        <v>0</v>
      </c>
      <c r="I59" s="119">
        <f t="shared" si="64"/>
        <v>0</v>
      </c>
      <c r="J59" s="119">
        <f t="shared" si="65"/>
        <v>0</v>
      </c>
    </row>
    <row r="60" spans="1:10" x14ac:dyDescent="0.25">
      <c r="A60" s="105">
        <v>3</v>
      </c>
      <c r="B60" s="106"/>
      <c r="C60" s="107"/>
      <c r="D60" s="25" t="s">
        <v>16</v>
      </c>
      <c r="E60" s="118">
        <f>SUM(E61)</f>
        <v>16663.349999999999</v>
      </c>
      <c r="F60" s="118">
        <f t="shared" si="61"/>
        <v>13300</v>
      </c>
      <c r="G60" s="118">
        <f t="shared" si="62"/>
        <v>13300</v>
      </c>
      <c r="H60" s="118">
        <f t="shared" si="63"/>
        <v>0</v>
      </c>
      <c r="I60" s="118">
        <f t="shared" si="64"/>
        <v>0</v>
      </c>
      <c r="J60" s="118">
        <f t="shared" si="65"/>
        <v>0</v>
      </c>
    </row>
    <row r="61" spans="1:10" x14ac:dyDescent="0.25">
      <c r="A61" s="108">
        <v>32</v>
      </c>
      <c r="B61" s="109"/>
      <c r="C61" s="110"/>
      <c r="D61" s="25" t="s">
        <v>30</v>
      </c>
      <c r="E61" s="118">
        <v>16663.349999999999</v>
      </c>
      <c r="F61" s="118">
        <v>13300</v>
      </c>
      <c r="G61" s="118">
        <v>13300</v>
      </c>
      <c r="H61" s="118"/>
      <c r="I61" s="118"/>
      <c r="J61" s="118"/>
    </row>
    <row r="63" spans="1:10" x14ac:dyDescent="0.25">
      <c r="E63" s="61"/>
    </row>
    <row r="64" spans="1:10" x14ac:dyDescent="0.25">
      <c r="E64" s="61"/>
    </row>
  </sheetData>
  <mergeCells count="55">
    <mergeCell ref="A60:C60"/>
    <mergeCell ref="A61:C61"/>
    <mergeCell ref="A27:C27"/>
    <mergeCell ref="A28:C28"/>
    <mergeCell ref="A29:C29"/>
    <mergeCell ref="A45:C45"/>
    <mergeCell ref="A46:C46"/>
    <mergeCell ref="A47:C47"/>
    <mergeCell ref="A48:C48"/>
    <mergeCell ref="A33:C33"/>
    <mergeCell ref="A34:C34"/>
    <mergeCell ref="A35:C35"/>
    <mergeCell ref="A5:C5"/>
    <mergeCell ref="A3:J3"/>
    <mergeCell ref="A1:J1"/>
    <mergeCell ref="A58:C58"/>
    <mergeCell ref="A59:C59"/>
    <mergeCell ref="A8:C8"/>
    <mergeCell ref="A9:C9"/>
    <mergeCell ref="A11:C11"/>
    <mergeCell ref="A10:C10"/>
    <mergeCell ref="A6:C6"/>
    <mergeCell ref="A7:C7"/>
    <mergeCell ref="A54:C54"/>
    <mergeCell ref="A55:C55"/>
    <mergeCell ref="A56:C56"/>
    <mergeCell ref="A57:C57"/>
    <mergeCell ref="A49:C49"/>
    <mergeCell ref="A50:C50"/>
    <mergeCell ref="A51:C51"/>
    <mergeCell ref="A52:C52"/>
    <mergeCell ref="A53:C53"/>
    <mergeCell ref="A30:C30"/>
    <mergeCell ref="A31:C31"/>
    <mergeCell ref="A12:C12"/>
    <mergeCell ref="A13:C13"/>
    <mergeCell ref="A14:C14"/>
    <mergeCell ref="A16:C16"/>
    <mergeCell ref="A21:C21"/>
    <mergeCell ref="A22:C22"/>
    <mergeCell ref="A23:C23"/>
    <mergeCell ref="A24:C24"/>
    <mergeCell ref="A17:C17"/>
    <mergeCell ref="A18:C18"/>
    <mergeCell ref="A19:C19"/>
    <mergeCell ref="A41:C41"/>
    <mergeCell ref="A42:C42"/>
    <mergeCell ref="A43:C43"/>
    <mergeCell ref="A44:C44"/>
    <mergeCell ref="A32:C32"/>
    <mergeCell ref="A38:C38"/>
    <mergeCell ref="A40:C40"/>
    <mergeCell ref="A36:C36"/>
    <mergeCell ref="A37:C37"/>
    <mergeCell ref="A39:C3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' Račun prihoda i rashoda'!Ispis_naslova</vt:lpstr>
      <vt:lpstr>'POSEBNI DIO'!Ispis_naslova</vt:lpstr>
      <vt:lpstr>'Rashodi prema funkcijskoj kl'!Ispis_naslova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Dom Lovret - računovodstvo</cp:lastModifiedBy>
  <cp:lastPrinted>2023-09-27T09:04:41Z</cp:lastPrinted>
  <dcterms:created xsi:type="dcterms:W3CDTF">2022-08-12T12:51:27Z</dcterms:created>
  <dcterms:modified xsi:type="dcterms:W3CDTF">2023-09-27T11:44:20Z</dcterms:modified>
</cp:coreProperties>
</file>